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6495" windowHeight="5190" firstSheet="4" activeTab="4"/>
  </bookViews>
  <sheets>
    <sheet name="major suppliers (2)" sheetId="5" r:id="rId1"/>
    <sheet name="Raw Data" sheetId="2" r:id="rId2"/>
    <sheet name="WAF" sheetId="1" r:id="rId3"/>
    <sheet name="major suppliers" sheetId="3" r:id="rId4"/>
    <sheet name="major supplier + US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5" l="1"/>
  <c r="M8" i="5"/>
  <c r="L8" i="5"/>
  <c r="K8" i="5"/>
  <c r="J8" i="5"/>
  <c r="I8" i="5"/>
  <c r="H8" i="5"/>
  <c r="G8" i="5"/>
  <c r="F8" i="5"/>
  <c r="E8" i="5"/>
  <c r="D8" i="5"/>
  <c r="C8" i="5"/>
  <c r="B8" i="5"/>
  <c r="B9" i="5" s="1"/>
  <c r="C9" i="5" s="1"/>
  <c r="D9" i="5" s="1"/>
  <c r="E9" i="5" l="1"/>
  <c r="F9" i="5" s="1"/>
  <c r="G9" i="5" s="1"/>
  <c r="H9" i="5" s="1"/>
  <c r="I9" i="5" s="1"/>
  <c r="J9" i="5" s="1"/>
  <c r="K9" i="5" s="1"/>
  <c r="L9" i="5" s="1"/>
  <c r="M9" i="5" s="1"/>
  <c r="N9" i="5" s="1"/>
  <c r="N7" i="4"/>
  <c r="M7" i="4"/>
  <c r="L7" i="4"/>
  <c r="K7" i="4"/>
  <c r="J7" i="4"/>
  <c r="I7" i="4"/>
  <c r="H7" i="4"/>
  <c r="G7" i="4"/>
  <c r="F7" i="4"/>
  <c r="E7" i="4"/>
  <c r="D7" i="4"/>
  <c r="C7" i="4"/>
  <c r="B7" i="4"/>
  <c r="O8" i="2"/>
  <c r="O15" i="1" l="1"/>
  <c r="O14" i="1"/>
  <c r="O13" i="1"/>
  <c r="O12" i="1"/>
  <c r="M17" i="1" l="1"/>
  <c r="L17" i="1"/>
  <c r="K17" i="1"/>
  <c r="J17" i="1"/>
  <c r="I17" i="1"/>
  <c r="H17" i="1"/>
  <c r="G17" i="1"/>
  <c r="F17" i="1"/>
  <c r="E17" i="1"/>
  <c r="D17" i="1"/>
  <c r="C17" i="1"/>
  <c r="B17" i="1"/>
  <c r="B9" i="3" l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N8" i="3"/>
  <c r="M8" i="3"/>
  <c r="L8" i="3"/>
  <c r="K8" i="3"/>
  <c r="J8" i="3"/>
  <c r="I8" i="3"/>
  <c r="H8" i="3"/>
  <c r="G8" i="3"/>
  <c r="F8" i="3"/>
  <c r="E8" i="3"/>
  <c r="D8" i="3"/>
  <c r="C8" i="3"/>
  <c r="B8" i="3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22" i="1"/>
  <c r="A21" i="1"/>
  <c r="A20" i="1"/>
  <c r="B15" i="1" l="1"/>
  <c r="M12" i="1"/>
  <c r="M23" i="1" s="1"/>
  <c r="L12" i="1"/>
  <c r="K12" i="1"/>
  <c r="J12" i="1"/>
  <c r="J23" i="1" s="1"/>
  <c r="I12" i="1"/>
  <c r="I23" i="1" s="1"/>
  <c r="H12" i="1"/>
  <c r="G12" i="1"/>
  <c r="F12" i="1"/>
  <c r="F23" i="1" s="1"/>
  <c r="E12" i="1"/>
  <c r="E23" i="1" s="1"/>
  <c r="D12" i="1"/>
  <c r="C12" i="1"/>
  <c r="B12" i="1"/>
  <c r="B23" i="1" s="1"/>
  <c r="M41" i="2"/>
  <c r="L41" i="2"/>
  <c r="K41" i="2"/>
  <c r="J41" i="2"/>
  <c r="I41" i="2"/>
  <c r="H41" i="2"/>
  <c r="G41" i="2"/>
  <c r="F41" i="2"/>
  <c r="E41" i="2"/>
  <c r="D41" i="2"/>
  <c r="C41" i="2"/>
  <c r="B41" i="2"/>
  <c r="N41" i="2" s="1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N9" i="1"/>
  <c r="N8" i="1"/>
  <c r="N7" i="1"/>
  <c r="N6" i="1"/>
  <c r="N5" i="1"/>
  <c r="N22" i="1" s="1"/>
  <c r="N4" i="1"/>
  <c r="N3" i="1"/>
  <c r="N21" i="1" s="1"/>
  <c r="N2" i="1"/>
  <c r="N20" i="1" s="1"/>
  <c r="M15" i="1" l="1"/>
  <c r="C23" i="1"/>
  <c r="C15" i="1"/>
  <c r="G23" i="1"/>
  <c r="G15" i="1"/>
  <c r="K23" i="1"/>
  <c r="K15" i="1"/>
  <c r="J15" i="1"/>
  <c r="I15" i="1"/>
  <c r="D23" i="1"/>
  <c r="D15" i="1"/>
  <c r="H23" i="1"/>
  <c r="H15" i="1"/>
  <c r="L23" i="1"/>
  <c r="L15" i="1"/>
  <c r="F15" i="1"/>
  <c r="E15" i="1"/>
  <c r="N12" i="1"/>
  <c r="N15" i="1" s="1"/>
  <c r="N23" i="1" l="1"/>
</calcChain>
</file>

<file path=xl/sharedStrings.xml><?xml version="1.0" encoding="utf-8"?>
<sst xmlns="http://schemas.openxmlformats.org/spreadsheetml/2006/main" count="157" uniqueCount="67">
  <si>
    <t>Origin</t>
  </si>
  <si>
    <t>Uzbekistan</t>
  </si>
  <si>
    <t>India (by sea)</t>
  </si>
  <si>
    <t>India (by land)</t>
  </si>
  <si>
    <t>Turkmenistan</t>
  </si>
  <si>
    <t>Mali</t>
  </si>
  <si>
    <t>Australia</t>
  </si>
  <si>
    <t>USA</t>
  </si>
  <si>
    <t>Chad</t>
  </si>
  <si>
    <t>Brazil</t>
  </si>
  <si>
    <t>Benin</t>
  </si>
  <si>
    <t>Cameroon</t>
  </si>
  <si>
    <t>Burkina Faso</t>
  </si>
  <si>
    <t>Tajikistan</t>
  </si>
  <si>
    <t>Ivory Coast</t>
  </si>
  <si>
    <t>Zimbabwe</t>
  </si>
  <si>
    <t>Togo</t>
  </si>
  <si>
    <t>Senegal</t>
  </si>
  <si>
    <t>Tanzania</t>
  </si>
  <si>
    <t>South Africa</t>
  </si>
  <si>
    <t>Mozambique</t>
  </si>
  <si>
    <t>Pakistan</t>
  </si>
  <si>
    <t>Malawi</t>
  </si>
  <si>
    <t>Zambia</t>
  </si>
  <si>
    <t>Trkey</t>
  </si>
  <si>
    <t>Greece</t>
  </si>
  <si>
    <t>Uganda</t>
  </si>
  <si>
    <t>Spain</t>
  </si>
  <si>
    <t>Sudan</t>
  </si>
  <si>
    <t>Nigeria</t>
  </si>
  <si>
    <t>Egypt</t>
  </si>
  <si>
    <t>Madagascar</t>
  </si>
  <si>
    <t>UK</t>
  </si>
  <si>
    <t>Guinea</t>
  </si>
  <si>
    <t>Kazakhstan</t>
  </si>
  <si>
    <t>Argentina</t>
  </si>
  <si>
    <t>Azerbaijan</t>
  </si>
  <si>
    <t>Kyrgystan</t>
  </si>
  <si>
    <t>Switzerland</t>
  </si>
  <si>
    <t>China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</si>
  <si>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</si>
  <si>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</si>
  <si>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</si>
  <si>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</si>
  <si>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</si>
  <si>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</si>
  <si>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</si>
  <si>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</si>
  <si>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</si>
  <si>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</si>
  <si>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</si>
  <si>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</si>
  <si>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MT</t>
  </si>
  <si>
    <t>Other WAF</t>
  </si>
  <si>
    <t>TOTAL IMPORTS</t>
  </si>
  <si>
    <t>WAF</t>
  </si>
  <si>
    <t>CIS</t>
  </si>
  <si>
    <t>India</t>
  </si>
  <si>
    <t>Other</t>
  </si>
  <si>
    <t>Consumption</t>
  </si>
  <si>
    <t>Monthly consumption</t>
  </si>
  <si>
    <t>Source :  Cotfield Enterprises Ltd, using Chittagong Port stats</t>
  </si>
  <si>
    <t>Cumulative surplus/deficit (right axis)</t>
  </si>
  <si>
    <t>Import surplus/deficit (left axis)</t>
  </si>
  <si>
    <t>United States</t>
  </si>
  <si>
    <t>World</t>
  </si>
  <si>
    <t>AFZ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</si>
</sst>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0" fontId="0" fillId="2" borderId="0" xfId="0" applyFill="1"/>
    <xf numFmtId="165" fontId="0" fillId="0" borderId="0" xfId="0" applyNumberFormat="1"/>
    <xf numFmtId="0" fontId="2" fillId="0" borderId="0" xfId="0" applyFont="1"/>
    <xf numFmtId="9" fontId="0" fillId="0" borderId="0" xfId="2" applyFont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/>
              <a:t>Bangladesh</a:t>
            </a:r>
            <a:r>
              <a:rPr lang="en-US" sz="1200" i="1" baseline="0"/>
              <a:t> imports vs consumption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 baseline="0"/>
              <a:t>Source: Chittagong Port Data, USDA</a:t>
            </a:r>
            <a:endParaRPr lang="en-US" sz="120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'major suppliers (2)'!$A$8</c:f>
              <c:strCache>
                <c:ptCount val="1"/>
                <c:pt idx="0">
                  <c:v>Import surplus/deficit (left axis)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'major suppliers (2)'!$B$1:$M$1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'major suppliers (2)'!$B$8:$M$8</c:f>
              <c:numCache>
                <c:formatCode>_(* #,##0_);_(* \(#,##0\);_(* "-"??_);_(@_)</c:formatCode>
                <c:ptCount val="12"/>
                <c:pt idx="0">
                  <c:v>9825</c:v>
                </c:pt>
                <c:pt idx="1">
                  <c:v>5175</c:v>
                </c:pt>
                <c:pt idx="2">
                  <c:v>42994</c:v>
                </c:pt>
                <c:pt idx="3">
                  <c:v>18993</c:v>
                </c:pt>
                <c:pt idx="4">
                  <c:v>6092</c:v>
                </c:pt>
                <c:pt idx="5">
                  <c:v>26355</c:v>
                </c:pt>
                <c:pt idx="6">
                  <c:v>-18957</c:v>
                </c:pt>
                <c:pt idx="7">
                  <c:v>-8927</c:v>
                </c:pt>
                <c:pt idx="8">
                  <c:v>-26462</c:v>
                </c:pt>
                <c:pt idx="9">
                  <c:v>-21920</c:v>
                </c:pt>
                <c:pt idx="10">
                  <c:v>-31076</c:v>
                </c:pt>
                <c:pt idx="11">
                  <c:v>-20763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17344"/>
        <c:axId val="129019264"/>
      </c:barChart>
      <c:lineChart>
        <c:grouping val="standard"/>
        <c:varyColors val="0"/>
        <c:ser>
          <c:idx val="1"/>
          <c:order val="1"/>
          <c:tx>
            <c:strRef>
              <c:f>'major suppliers (2)'!$A$9</c:f>
              <c:strCache>
                <c:ptCount val="1"/>
                <c:pt idx="0">
                  <c:v>Cumulative surplus/deficit (right axis)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'major suppliers (2)'!$B$1:$M$1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'major suppliers (2)'!$B$9:$M$9</c:f>
              <c:numCache>
                <c:formatCode>_(* #,##0_);_(* \(#,##0\);_(* "-"??_);_(@_)</c:formatCode>
                <c:ptCount val="12"/>
                <c:pt idx="0">
                  <c:v>9825</c:v>
                </c:pt>
                <c:pt idx="1">
                  <c:v>15000</c:v>
                </c:pt>
                <c:pt idx="2">
                  <c:v>57994</c:v>
                </c:pt>
                <c:pt idx="3">
                  <c:v>76987</c:v>
                </c:pt>
                <c:pt idx="4">
                  <c:v>83079</c:v>
                </c:pt>
                <c:pt idx="5">
                  <c:v>109434</c:v>
                </c:pt>
                <c:pt idx="6">
                  <c:v>90477</c:v>
                </c:pt>
                <c:pt idx="7">
                  <c:v>81550</c:v>
                </c:pt>
                <c:pt idx="8">
                  <c:v>55088</c:v>
                </c:pt>
                <c:pt idx="9">
                  <c:v>33168</c:v>
                </c:pt>
                <c:pt idx="10">
                  <c:v>2092</c:v>
                </c:pt>
                <c:pt idx="11">
                  <c:v>-18671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26784"/>
        <c:axId val="129524864"/>
      </c:lineChart>
      <c:catAx>
        <c:axId val="1290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19264"/>
        <c:crosses val="autoZero"/>
        <c:auto val="1"/>
        <c:lblAlgn val="ctr"/>
        <c:lblOffset val="100"/>
        <c:noMultiLvlLbl val="0"/>
      </c:catAx>
      <c:valAx>
        <c:axId val="12901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17344"/>
        <c:crosses val="autoZero"/>
        <c:crossBetween val="between"/>
      </c:valAx>
      <c:valAx>
        <c:axId val="12952486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26784"/>
        <c:crosses val="max"/>
        <c:crossBetween val="between"/>
      </c:valAx>
      <c:catAx>
        <c:axId val="12952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524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/>
              <a:t>Bangladesh 2016 imports by origin MT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/>
              <a:t>Source: Chittagong Port Data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WAF!$A$12</c:f>
              <c:strCache>
                <c:ptCount val="1"/>
                <c:pt idx="0">
                  <c:v>WAF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WAF!$B$11:$M$11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WAF!$B$12:$M$12</c:f>
              <c:numCache>
                <c:formatCode>_(* #,##0_);_(* \(#,##0\);_(* "-"??_);_(@_)</c:formatCode>
                <c:ptCount val="12"/>
                <c:pt idx="0">
                  <c:v>13373</c:v>
                </c:pt>
                <c:pt idx="1">
                  <c:v>12450</c:v>
                </c:pt>
                <c:pt idx="2">
                  <c:v>26607</c:v>
                </c:pt>
                <c:pt idx="3">
                  <c:v>36476</c:v>
                </c:pt>
                <c:pt idx="4">
                  <c:v>31388</c:v>
                </c:pt>
                <c:pt idx="5">
                  <c:v>37949</c:v>
                </c:pt>
                <c:pt idx="6">
                  <c:v>28308</c:v>
                </c:pt>
                <c:pt idx="7">
                  <c:v>34664</c:v>
                </c:pt>
                <c:pt idx="8">
                  <c:v>24906</c:v>
                </c:pt>
                <c:pt idx="9">
                  <c:v>17634</c:v>
                </c:pt>
                <c:pt idx="10">
                  <c:v>13621</c:v>
                </c:pt>
                <c:pt idx="11">
                  <c:v>3010</c:v>
                </c:pt>
              </c:numCache>
            </c:numRef>
          </c:val>
        </c:ser>
        <c:ser>
          <c:idx val="1"/>
          <c:order val="1"/>
          <c:tx>
            <c:strRef>
              <c:f>WAF!$A$13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WAF!$B$11:$M$11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WAF!$B$13:$M$13</c:f>
              <c:numCache>
                <c:formatCode>_(* #,##0_);_(* \(#,##0\);_(* "-"??_);_(@_)</c:formatCode>
                <c:ptCount val="12"/>
                <c:pt idx="0">
                  <c:v>30488</c:v>
                </c:pt>
                <c:pt idx="1">
                  <c:v>38563</c:v>
                </c:pt>
                <c:pt idx="2">
                  <c:v>65178</c:v>
                </c:pt>
                <c:pt idx="3">
                  <c:v>45372</c:v>
                </c:pt>
                <c:pt idx="4">
                  <c:v>52707</c:v>
                </c:pt>
                <c:pt idx="5">
                  <c:v>56138</c:v>
                </c:pt>
                <c:pt idx="6">
                  <c:v>35800</c:v>
                </c:pt>
                <c:pt idx="7">
                  <c:v>36363</c:v>
                </c:pt>
                <c:pt idx="8">
                  <c:v>19666</c:v>
                </c:pt>
                <c:pt idx="9">
                  <c:v>14018</c:v>
                </c:pt>
                <c:pt idx="10">
                  <c:v>7129</c:v>
                </c:pt>
                <c:pt idx="11">
                  <c:v>28727</c:v>
                </c:pt>
              </c:numCache>
            </c:numRef>
          </c:val>
        </c:ser>
        <c:ser>
          <c:idx val="2"/>
          <c:order val="2"/>
          <c:tx>
            <c:strRef>
              <c:f>WAF!$A$14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WAF!$B$11:$M$11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WAF!$B$14:$M$14</c:f>
              <c:numCache>
                <c:formatCode>_(* #,##0_);_(* \(#,##0\);_(* "-"??_);_(@_)</c:formatCode>
                <c:ptCount val="12"/>
                <c:pt idx="0">
                  <c:v>59106</c:v>
                </c:pt>
                <c:pt idx="1">
                  <c:v>47886</c:v>
                </c:pt>
                <c:pt idx="2">
                  <c:v>44135</c:v>
                </c:pt>
                <c:pt idx="3">
                  <c:v>31384</c:v>
                </c:pt>
                <c:pt idx="4">
                  <c:v>20667</c:v>
                </c:pt>
                <c:pt idx="5">
                  <c:v>22867</c:v>
                </c:pt>
                <c:pt idx="6">
                  <c:v>12837</c:v>
                </c:pt>
                <c:pt idx="7">
                  <c:v>8192</c:v>
                </c:pt>
                <c:pt idx="8">
                  <c:v>11459</c:v>
                </c:pt>
                <c:pt idx="9">
                  <c:v>8619</c:v>
                </c:pt>
                <c:pt idx="10">
                  <c:v>15141</c:v>
                </c:pt>
                <c:pt idx="11">
                  <c:v>27107</c:v>
                </c:pt>
              </c:numCache>
            </c:numRef>
          </c:val>
        </c:ser>
        <c:ser>
          <c:idx val="3"/>
          <c:order val="3"/>
          <c:tx>
            <c:strRef>
              <c:f>WAF!$A$15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WAF!$B$11:$M$11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WAF!$B$15:$M$15</c:f>
              <c:numCache>
                <c:formatCode>_(* #,##0_);_(* \(#,##0\);_(* "-"??_);_(@_)</c:formatCode>
                <c:ptCount val="12"/>
                <c:pt idx="0">
                  <c:v>14858</c:v>
                </c:pt>
                <c:pt idx="1">
                  <c:v>14276</c:v>
                </c:pt>
                <c:pt idx="2">
                  <c:v>15074</c:v>
                </c:pt>
                <c:pt idx="3">
                  <c:v>13761</c:v>
                </c:pt>
                <c:pt idx="4">
                  <c:v>9330</c:v>
                </c:pt>
                <c:pt idx="5">
                  <c:v>17401</c:v>
                </c:pt>
                <c:pt idx="6">
                  <c:v>12098</c:v>
                </c:pt>
                <c:pt idx="7">
                  <c:v>19854</c:v>
                </c:pt>
                <c:pt idx="8">
                  <c:v>25507</c:v>
                </c:pt>
                <c:pt idx="9">
                  <c:v>45809</c:v>
                </c:pt>
                <c:pt idx="10">
                  <c:v>41033</c:v>
                </c:pt>
                <c:pt idx="11">
                  <c:v>28393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136576"/>
        <c:axId val="176138880"/>
      </c:barChart>
      <c:lineChart>
        <c:grouping val="standard"/>
        <c:varyColors val="0"/>
        <c:ser>
          <c:idx val="4"/>
          <c:order val="4"/>
          <c:tx>
            <c:strRef>
              <c:f>WAF!$A$17</c:f>
              <c:strCache>
                <c:ptCount val="1"/>
                <c:pt idx="0">
                  <c:v>Monthly consumption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WAF!$B$11:$M$11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WAF!$B$17:$M$17</c:f>
              <c:numCache>
                <c:formatCode>_(* #,##0_);_(* \(#,##0\);_(* "-"??_);_(@_)</c:formatCode>
                <c:ptCount val="12"/>
                <c:pt idx="0">
                  <c:v>116666.66666666667</c:v>
                </c:pt>
                <c:pt idx="1">
                  <c:v>116666.66666666667</c:v>
                </c:pt>
                <c:pt idx="2">
                  <c:v>116666.66666666667</c:v>
                </c:pt>
                <c:pt idx="3">
                  <c:v>116666.66666666667</c:v>
                </c:pt>
                <c:pt idx="4">
                  <c:v>116666.66666666667</c:v>
                </c:pt>
                <c:pt idx="5">
                  <c:v>116666.66666666667</c:v>
                </c:pt>
                <c:pt idx="6">
                  <c:v>116666.66666666667</c:v>
                </c:pt>
                <c:pt idx="7">
                  <c:v>116666.66666666667</c:v>
                </c:pt>
                <c:pt idx="8">
                  <c:v>116666.66666666667</c:v>
                </c:pt>
                <c:pt idx="9">
                  <c:v>116666.66666666667</c:v>
                </c:pt>
                <c:pt idx="10">
                  <c:v>116666.66666666667</c:v>
                </c:pt>
                <c:pt idx="11">
                  <c:v>116666.66666666667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36576"/>
        <c:axId val="176138880"/>
      </c:lineChart>
      <c:catAx>
        <c:axId val="17613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38880"/>
        <c:crosses val="autoZero"/>
        <c:auto val="1"/>
        <c:lblAlgn val="ctr"/>
        <c:lblOffset val="100"/>
        <c:noMultiLvlLbl val="0"/>
      </c:catAx>
      <c:valAx>
        <c:axId val="1761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3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/>
              <a:t>Bangladesh</a:t>
            </a:r>
            <a:r>
              <a:rPr lang="en-US" sz="1200" i="1" baseline="0"/>
              <a:t> imports vs consumption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i="1" baseline="0"/>
              <a:t>Source: Chittagong Port Data, USDA</a:t>
            </a:r>
            <a:endParaRPr lang="en-US" sz="120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'major suppliers'!$A$8</c:f>
              <c:strCache>
                <c:ptCount val="1"/>
                <c:pt idx="0">
                  <c:v>Import surplus/deficit (left axis)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'major suppliers'!$B$1:$M$1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'major suppliers'!$B$8:$M$8</c:f>
              <c:numCache>
                <c:formatCode>_(* #,##0_);_(* \(#,##0\);_(* "-"??_);_(@_)</c:formatCode>
                <c:ptCount val="12"/>
                <c:pt idx="0">
                  <c:v>1825</c:v>
                </c:pt>
                <c:pt idx="1">
                  <c:v>-2825</c:v>
                </c:pt>
                <c:pt idx="2">
                  <c:v>34994</c:v>
                </c:pt>
                <c:pt idx="3">
                  <c:v>10993</c:v>
                </c:pt>
                <c:pt idx="4">
                  <c:v>-1908</c:v>
                </c:pt>
                <c:pt idx="5">
                  <c:v>18355</c:v>
                </c:pt>
                <c:pt idx="6">
                  <c:v>-26957</c:v>
                </c:pt>
                <c:pt idx="7">
                  <c:v>-16927</c:v>
                </c:pt>
                <c:pt idx="8">
                  <c:v>-34462</c:v>
                </c:pt>
                <c:pt idx="9">
                  <c:v>-29920</c:v>
                </c:pt>
                <c:pt idx="10">
                  <c:v>-39076</c:v>
                </c:pt>
                <c:pt idx="11">
                  <c:v>-28763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671424"/>
        <c:axId val="184942976"/>
      </c:barChart>
      <c:lineChart>
        <c:grouping val="standard"/>
        <c:varyColors val="0"/>
        <c:ser>
          <c:idx val="1"/>
          <c:order val="1"/>
          <c:tx>
            <c:strRef>
              <c:f>'major suppliers'!$A$9</c:f>
              <c:strCache>
                <c:ptCount val="1"/>
                <c:pt idx="0">
                  <c:v>Cumulative surplus/deficit (right axis)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'major suppliers'!$B$1:$M$1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'major suppliers'!$B$9:$M$9</c:f>
              <c:numCache>
                <c:formatCode>_(* #,##0_);_(* \(#,##0\);_(* "-"??_);_(@_)</c:formatCode>
                <c:ptCount val="12"/>
                <c:pt idx="0">
                  <c:v>1825</c:v>
                </c:pt>
                <c:pt idx="1">
                  <c:v>-1000</c:v>
                </c:pt>
                <c:pt idx="2">
                  <c:v>33994</c:v>
                </c:pt>
                <c:pt idx="3">
                  <c:v>44987</c:v>
                </c:pt>
                <c:pt idx="4">
                  <c:v>43079</c:v>
                </c:pt>
                <c:pt idx="5">
                  <c:v>61434</c:v>
                </c:pt>
                <c:pt idx="6">
                  <c:v>34477</c:v>
                </c:pt>
                <c:pt idx="7">
                  <c:v>17550</c:v>
                </c:pt>
                <c:pt idx="8">
                  <c:v>-16912</c:v>
                </c:pt>
                <c:pt idx="9">
                  <c:v>-46832</c:v>
                </c:pt>
                <c:pt idx="10">
                  <c:v>-85908</c:v>
                </c:pt>
                <c:pt idx="11">
                  <c:v>-114671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07168"/>
        <c:axId val="184945664"/>
      </c:lineChart>
      <c:catAx>
        <c:axId val="1836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2976"/>
        <c:crosses val="autoZero"/>
        <c:auto val="1"/>
        <c:lblAlgn val="ctr"/>
        <c:lblOffset val="100"/>
        <c:noMultiLvlLbl val="0"/>
      </c:catAx>
      <c:valAx>
        <c:axId val="18494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671424"/>
        <c:crosses val="autoZero"/>
        <c:crossBetween val="between"/>
      </c:valAx>
      <c:valAx>
        <c:axId val="184945664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07168"/>
        <c:crosses val="max"/>
        <c:crossBetween val="between"/>
      </c:valAx>
      <c:catAx>
        <c:axId val="19520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94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10</xdr:row>
      <xdr:rowOff>147637</xdr:rowOff>
    </xdr:from>
    <xdr:to>
      <xdr:col>7</xdr:col>
      <xdr:colOff>466725</xdr:colOff>
      <xdr:row>25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25</xdr:row>
      <xdr:rowOff>180975</xdr:rowOff>
    </xdr:from>
    <xdr:to>
      <xdr:col>8</xdr:col>
      <xdr:colOff>628650</xdr:colOff>
      <xdr:row>40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10</xdr:row>
      <xdr:rowOff>147637</xdr:rowOff>
    </xdr:from>
    <xdr:to>
      <xdr:col>7</xdr:col>
      <xdr:colOff>466725</xdr:colOff>
      <xdr:row>25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A7" workbookViewId="0">
      <selection activeCell="I14" sqref="I14"/>
    </sheetView>
  </sheetViews>
  <sheetFormatPr defaultRowHeight="15" x14ac:dyDescent="0.25"/>
  <cols>
    <col min="1" max="1" width="18.28515625" bestFit="1" customWidth="1"/>
    <col min="2" max="12" width="9" bestFit="1" customWidth="1"/>
    <col min="13" max="13" width="9.7109375" bestFit="1" customWidth="1"/>
    <col min="14" max="14" width="10.5703125" bestFit="1" customWidth="1"/>
  </cols>
  <sheetData>
    <row r="1" spans="1:14" x14ac:dyDescent="0.25"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</row>
    <row r="2" spans="1:14" x14ac:dyDescent="0.25">
      <c r="A2" t="s">
        <v>55</v>
      </c>
      <c r="B2" s="4">
        <v>13373</v>
      </c>
      <c r="C2" s="4">
        <v>12450</v>
      </c>
      <c r="D2" s="4">
        <v>26607</v>
      </c>
      <c r="E2" s="4">
        <v>36476</v>
      </c>
      <c r="F2" s="4">
        <v>31388</v>
      </c>
      <c r="G2" s="4">
        <v>37949</v>
      </c>
      <c r="H2" s="4">
        <v>28308</v>
      </c>
      <c r="I2" s="4">
        <v>34664</v>
      </c>
      <c r="J2" s="4">
        <v>24906</v>
      </c>
      <c r="K2" s="4">
        <v>17634</v>
      </c>
      <c r="L2" s="4">
        <v>13621</v>
      </c>
      <c r="M2" s="4">
        <v>3010</v>
      </c>
      <c r="N2" s="4">
        <v>280386</v>
      </c>
    </row>
    <row r="3" spans="1:14" x14ac:dyDescent="0.25">
      <c r="A3" t="s">
        <v>56</v>
      </c>
      <c r="B3" s="4">
        <v>30488</v>
      </c>
      <c r="C3" s="4">
        <v>38563</v>
      </c>
      <c r="D3" s="4">
        <v>65178</v>
      </c>
      <c r="E3" s="4">
        <v>45372</v>
      </c>
      <c r="F3" s="4">
        <v>52707</v>
      </c>
      <c r="G3" s="4">
        <v>56138</v>
      </c>
      <c r="H3" s="4">
        <v>35800</v>
      </c>
      <c r="I3" s="4">
        <v>36363</v>
      </c>
      <c r="J3" s="4">
        <v>19666</v>
      </c>
      <c r="K3" s="4">
        <v>14018</v>
      </c>
      <c r="L3" s="4">
        <v>7129</v>
      </c>
      <c r="M3" s="4">
        <v>28727</v>
      </c>
      <c r="N3" s="4">
        <v>430149</v>
      </c>
    </row>
    <row r="4" spans="1:14" x14ac:dyDescent="0.25">
      <c r="A4" t="s">
        <v>57</v>
      </c>
      <c r="B4" s="4">
        <v>59106</v>
      </c>
      <c r="C4" s="4">
        <v>47886</v>
      </c>
      <c r="D4" s="4">
        <v>44135</v>
      </c>
      <c r="E4" s="4">
        <v>31384</v>
      </c>
      <c r="F4" s="4">
        <v>20667</v>
      </c>
      <c r="G4" s="4">
        <v>22867</v>
      </c>
      <c r="H4" s="4">
        <v>12837</v>
      </c>
      <c r="I4" s="4">
        <v>8192</v>
      </c>
      <c r="J4" s="4">
        <v>11459</v>
      </c>
      <c r="K4" s="4">
        <v>8619</v>
      </c>
      <c r="L4" s="4">
        <v>15141</v>
      </c>
      <c r="M4" s="4">
        <v>27107</v>
      </c>
      <c r="N4" s="4">
        <v>309400</v>
      </c>
    </row>
    <row r="5" spans="1:14" x14ac:dyDescent="0.25">
      <c r="A5" t="s">
        <v>58</v>
      </c>
      <c r="B5" s="4">
        <v>14858</v>
      </c>
      <c r="C5" s="4">
        <v>14276</v>
      </c>
      <c r="D5" s="4">
        <v>15074</v>
      </c>
      <c r="E5" s="4">
        <v>13761</v>
      </c>
      <c r="F5" s="4">
        <v>9330</v>
      </c>
      <c r="G5" s="4">
        <v>17401</v>
      </c>
      <c r="H5" s="4">
        <v>12098</v>
      </c>
      <c r="I5" s="4">
        <v>19854</v>
      </c>
      <c r="J5" s="4">
        <v>25507</v>
      </c>
      <c r="K5" s="4">
        <v>45809</v>
      </c>
      <c r="L5" s="4">
        <v>41033</v>
      </c>
      <c r="M5" s="4">
        <v>28393</v>
      </c>
      <c r="N5" s="4">
        <v>257394</v>
      </c>
    </row>
    <row r="6" spans="1:14" x14ac:dyDescent="0.25">
      <c r="A6" t="s">
        <v>54</v>
      </c>
      <c r="B6" s="4">
        <v>117825</v>
      </c>
      <c r="C6" s="4">
        <v>113175</v>
      </c>
      <c r="D6" s="4">
        <v>150994</v>
      </c>
      <c r="E6" s="4">
        <v>126993</v>
      </c>
      <c r="F6" s="4">
        <v>114092</v>
      </c>
      <c r="G6" s="4">
        <v>134355</v>
      </c>
      <c r="H6" s="4">
        <v>89043</v>
      </c>
      <c r="I6" s="4">
        <v>99073</v>
      </c>
      <c r="J6" s="4">
        <v>81538</v>
      </c>
      <c r="K6" s="4">
        <v>86080</v>
      </c>
      <c r="L6" s="4">
        <v>76924</v>
      </c>
      <c r="M6" s="4">
        <v>87237</v>
      </c>
      <c r="N6" s="4">
        <v>1277329</v>
      </c>
    </row>
    <row r="7" spans="1:14" x14ac:dyDescent="0.25">
      <c r="A7" t="s">
        <v>59</v>
      </c>
      <c r="B7" s="4">
        <v>108000</v>
      </c>
      <c r="C7" s="4">
        <v>108000</v>
      </c>
      <c r="D7" s="4">
        <v>108000</v>
      </c>
      <c r="E7" s="4">
        <v>108000</v>
      </c>
      <c r="F7" s="4">
        <v>108000</v>
      </c>
      <c r="G7" s="4">
        <v>108000</v>
      </c>
      <c r="H7" s="4">
        <v>108000</v>
      </c>
      <c r="I7" s="4">
        <v>108000</v>
      </c>
      <c r="J7" s="4">
        <v>108000</v>
      </c>
      <c r="K7" s="4">
        <v>108000</v>
      </c>
      <c r="L7" s="4">
        <v>108000</v>
      </c>
      <c r="M7" s="4">
        <v>108000</v>
      </c>
      <c r="N7" s="4"/>
    </row>
    <row r="8" spans="1:14" x14ac:dyDescent="0.25">
      <c r="A8" t="s">
        <v>63</v>
      </c>
      <c r="B8" s="4">
        <f t="shared" ref="B8:N8" si="0">+B6-B7</f>
        <v>9825</v>
      </c>
      <c r="C8" s="4">
        <f t="shared" si="0"/>
        <v>5175</v>
      </c>
      <c r="D8" s="4">
        <f t="shared" si="0"/>
        <v>42994</v>
      </c>
      <c r="E8" s="4">
        <f t="shared" si="0"/>
        <v>18993</v>
      </c>
      <c r="F8" s="4">
        <f t="shared" si="0"/>
        <v>6092</v>
      </c>
      <c r="G8" s="4">
        <f t="shared" si="0"/>
        <v>26355</v>
      </c>
      <c r="H8" s="4">
        <f t="shared" si="0"/>
        <v>-18957</v>
      </c>
      <c r="I8" s="4">
        <f t="shared" si="0"/>
        <v>-8927</v>
      </c>
      <c r="J8" s="4">
        <f t="shared" si="0"/>
        <v>-26462</v>
      </c>
      <c r="K8" s="4">
        <f t="shared" si="0"/>
        <v>-21920</v>
      </c>
      <c r="L8" s="4">
        <f t="shared" si="0"/>
        <v>-31076</v>
      </c>
      <c r="M8" s="4">
        <f t="shared" si="0"/>
        <v>-20763</v>
      </c>
      <c r="N8" s="4">
        <f t="shared" si="0"/>
        <v>1277329</v>
      </c>
    </row>
    <row r="9" spans="1:14" x14ac:dyDescent="0.25">
      <c r="A9" t="s">
        <v>62</v>
      </c>
      <c r="B9" s="4">
        <f>+B8</f>
        <v>9825</v>
      </c>
      <c r="C9" s="4">
        <f>+B9+C8</f>
        <v>15000</v>
      </c>
      <c r="D9" s="4">
        <f t="shared" ref="D9:N9" si="1">+C9+D8</f>
        <v>57994</v>
      </c>
      <c r="E9" s="4">
        <f t="shared" si="1"/>
        <v>76987</v>
      </c>
      <c r="F9" s="4">
        <f t="shared" si="1"/>
        <v>83079</v>
      </c>
      <c r="G9" s="4">
        <f t="shared" si="1"/>
        <v>109434</v>
      </c>
      <c r="H9" s="4">
        <f t="shared" si="1"/>
        <v>90477</v>
      </c>
      <c r="I9" s="4">
        <f t="shared" si="1"/>
        <v>81550</v>
      </c>
      <c r="J9" s="4">
        <f t="shared" si="1"/>
        <v>55088</v>
      </c>
      <c r="K9" s="4">
        <f t="shared" si="1"/>
        <v>33168</v>
      </c>
      <c r="L9" s="4">
        <f t="shared" si="1"/>
        <v>2092</v>
      </c>
      <c r="M9" s="4">
        <f t="shared" si="1"/>
        <v>-18671</v>
      </c>
      <c r="N9" s="4">
        <f t="shared" si="1"/>
        <v>1258658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9" workbookViewId="0">
      <selection activeCell="B41" sqref="B41:M41"/>
    </sheetView>
  </sheetViews>
  <sheetFormatPr defaultRowHeight="15" x14ac:dyDescent="0.25"/>
  <cols>
    <col min="1" max="1" width="13.85546875" bestFit="1" customWidth="1"/>
    <col min="2" max="7" width="9" bestFit="1" customWidth="1"/>
    <col min="8" max="13" width="8" bestFit="1" customWidth="1"/>
    <col min="14" max="14" width="10.5703125" bestFit="1" customWidth="1"/>
  </cols>
  <sheetData>
    <row r="1" spans="1:16" x14ac:dyDescent="0.25">
      <c r="A1" s="3" t="s">
        <v>0</v>
      </c>
      <c r="B1" s="3" t="s">
        <v>40</v>
      </c>
      <c r="C1" s="3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  <c r="L1" s="3" t="s">
        <v>50</v>
      </c>
      <c r="M1" s="3" t="s">
        <v>51</v>
      </c>
      <c r="N1" s="3" t="s">
        <v>52</v>
      </c>
    </row>
    <row r="2" spans="1:16" x14ac:dyDescent="0.25">
      <c r="A2" t="s">
        <v>1</v>
      </c>
      <c r="B2" s="1">
        <v>20205</v>
      </c>
      <c r="C2" s="1">
        <v>24127</v>
      </c>
      <c r="D2" s="1">
        <v>43113</v>
      </c>
      <c r="E2" s="1">
        <v>34257</v>
      </c>
      <c r="F2" s="1">
        <v>41250</v>
      </c>
      <c r="G2" s="1">
        <v>42740</v>
      </c>
      <c r="H2" s="1">
        <v>28354</v>
      </c>
      <c r="I2" s="1">
        <v>22014</v>
      </c>
      <c r="J2" s="1">
        <v>11339</v>
      </c>
      <c r="K2" s="1">
        <v>6642</v>
      </c>
      <c r="L2" s="1">
        <v>1274</v>
      </c>
      <c r="M2" s="1">
        <v>16754</v>
      </c>
      <c r="N2" s="1">
        <f>+SUM(B2:M2)</f>
        <v>292069</v>
      </c>
      <c r="P2" s="5" t="s">
        <v>61</v>
      </c>
    </row>
    <row r="3" spans="1:16" x14ac:dyDescent="0.25">
      <c r="A3" t="s">
        <v>2</v>
      </c>
      <c r="B3" s="1">
        <v>42732</v>
      </c>
      <c r="C3" s="1">
        <v>32658</v>
      </c>
      <c r="D3" s="1">
        <v>29521</v>
      </c>
      <c r="E3" s="1">
        <v>23155</v>
      </c>
      <c r="F3" s="1">
        <v>12985</v>
      </c>
      <c r="G3" s="1">
        <v>13340</v>
      </c>
      <c r="H3" s="1">
        <v>8590</v>
      </c>
      <c r="I3" s="1">
        <v>4647</v>
      </c>
      <c r="J3" s="1">
        <v>6894</v>
      </c>
      <c r="K3" s="1">
        <v>5318</v>
      </c>
      <c r="L3" s="1">
        <v>3021</v>
      </c>
      <c r="M3" s="1">
        <v>14439</v>
      </c>
      <c r="N3" s="1">
        <f t="shared" ref="N3:N41" si="0">+SUM(B3:M3)</f>
        <v>197300</v>
      </c>
    </row>
    <row r="4" spans="1:16" x14ac:dyDescent="0.25">
      <c r="A4" t="s">
        <v>3</v>
      </c>
      <c r="B4" s="1">
        <v>16374</v>
      </c>
      <c r="C4" s="1">
        <v>15228</v>
      </c>
      <c r="D4" s="1">
        <v>14614</v>
      </c>
      <c r="E4" s="1">
        <v>8229</v>
      </c>
      <c r="F4" s="1">
        <v>7682</v>
      </c>
      <c r="G4" s="1">
        <v>9527</v>
      </c>
      <c r="H4" s="1">
        <v>4247</v>
      </c>
      <c r="I4" s="1">
        <v>3545</v>
      </c>
      <c r="J4" s="1">
        <v>4565</v>
      </c>
      <c r="K4" s="1">
        <v>3301</v>
      </c>
      <c r="L4" s="1">
        <v>12120</v>
      </c>
      <c r="M4" s="1">
        <v>12668</v>
      </c>
      <c r="N4" s="1">
        <f t="shared" si="0"/>
        <v>112100</v>
      </c>
    </row>
    <row r="5" spans="1:16" x14ac:dyDescent="0.25">
      <c r="A5" t="s">
        <v>4</v>
      </c>
      <c r="B5" s="1">
        <v>6049</v>
      </c>
      <c r="C5" s="1">
        <v>9016</v>
      </c>
      <c r="D5" s="1">
        <v>15551</v>
      </c>
      <c r="E5" s="1">
        <v>10050</v>
      </c>
      <c r="F5" s="1">
        <v>9582</v>
      </c>
      <c r="G5" s="1">
        <v>11793</v>
      </c>
      <c r="H5" s="1">
        <v>5526</v>
      </c>
      <c r="I5" s="1">
        <v>13557</v>
      </c>
      <c r="J5" s="1">
        <v>8327</v>
      </c>
      <c r="K5" s="1">
        <v>6853</v>
      </c>
      <c r="L5" s="1">
        <v>3870</v>
      </c>
      <c r="M5" s="1">
        <v>7220</v>
      </c>
      <c r="N5" s="1">
        <f t="shared" si="0"/>
        <v>107394</v>
      </c>
    </row>
    <row r="6" spans="1:16" x14ac:dyDescent="0.25">
      <c r="A6" t="s">
        <v>5</v>
      </c>
      <c r="B6" s="1">
        <v>3287</v>
      </c>
      <c r="C6" s="1">
        <v>7930</v>
      </c>
      <c r="D6" s="1">
        <v>11289</v>
      </c>
      <c r="E6" s="1">
        <v>12827</v>
      </c>
      <c r="F6" s="1">
        <v>8216</v>
      </c>
      <c r="G6" s="1">
        <v>10712</v>
      </c>
      <c r="H6" s="1">
        <v>7445</v>
      </c>
      <c r="I6" s="1">
        <v>11949</v>
      </c>
      <c r="J6" s="1">
        <v>9245</v>
      </c>
      <c r="K6" s="1">
        <v>3662</v>
      </c>
      <c r="L6" s="1">
        <v>3056</v>
      </c>
      <c r="M6" s="1"/>
      <c r="N6" s="1">
        <f t="shared" si="0"/>
        <v>89618</v>
      </c>
    </row>
    <row r="7" spans="1:16" x14ac:dyDescent="0.25">
      <c r="A7" t="s">
        <v>6</v>
      </c>
      <c r="B7" s="1">
        <v>2122</v>
      </c>
      <c r="C7" s="1">
        <v>2631</v>
      </c>
      <c r="D7" s="1">
        <v>2467</v>
      </c>
      <c r="E7" s="1">
        <v>903</v>
      </c>
      <c r="F7" s="1">
        <v>1514</v>
      </c>
      <c r="G7" s="1">
        <v>4716</v>
      </c>
      <c r="H7" s="1">
        <v>2916</v>
      </c>
      <c r="I7" s="1">
        <v>9507</v>
      </c>
      <c r="J7" s="1">
        <v>15295</v>
      </c>
      <c r="K7" s="1">
        <v>25427</v>
      </c>
      <c r="L7" s="1">
        <v>16938</v>
      </c>
      <c r="M7" s="1">
        <v>3128</v>
      </c>
      <c r="N7" s="1">
        <f t="shared" si="0"/>
        <v>87564</v>
      </c>
    </row>
    <row r="8" spans="1:16" x14ac:dyDescent="0.25">
      <c r="A8" t="s">
        <v>7</v>
      </c>
      <c r="B8" s="1">
        <v>3398</v>
      </c>
      <c r="C8" s="1">
        <v>2714</v>
      </c>
      <c r="D8" s="1">
        <v>4607</v>
      </c>
      <c r="E8" s="1">
        <v>5975</v>
      </c>
      <c r="F8" s="1">
        <v>3041</v>
      </c>
      <c r="G8" s="1">
        <v>7128</v>
      </c>
      <c r="H8" s="1">
        <v>4719</v>
      </c>
      <c r="I8" s="1">
        <v>4044</v>
      </c>
      <c r="J8" s="1">
        <v>6128</v>
      </c>
      <c r="K8" s="1">
        <v>5713</v>
      </c>
      <c r="L8" s="1">
        <v>5377</v>
      </c>
      <c r="M8" s="1">
        <v>3395</v>
      </c>
      <c r="N8" s="1">
        <f t="shared" si="0"/>
        <v>56239</v>
      </c>
      <c r="O8" s="7">
        <f>N8/N41</f>
        <v>4.4028594042725092E-2</v>
      </c>
    </row>
    <row r="9" spans="1:16" x14ac:dyDescent="0.25">
      <c r="A9" t="s">
        <v>8</v>
      </c>
      <c r="B9" s="1">
        <v>2882</v>
      </c>
      <c r="C9" s="1">
        <v>219</v>
      </c>
      <c r="D9" s="1">
        <v>400</v>
      </c>
      <c r="E9" s="1">
        <v>2685</v>
      </c>
      <c r="F9" s="1">
        <v>4389</v>
      </c>
      <c r="G9" s="1">
        <v>4725</v>
      </c>
      <c r="H9" s="1">
        <v>4740</v>
      </c>
      <c r="I9" s="1">
        <v>5082</v>
      </c>
      <c r="J9" s="1">
        <v>7858</v>
      </c>
      <c r="K9" s="1">
        <v>5293</v>
      </c>
      <c r="L9" s="1">
        <v>3888</v>
      </c>
      <c r="M9" s="1">
        <v>1960</v>
      </c>
      <c r="N9" s="1">
        <f t="shared" si="0"/>
        <v>44121</v>
      </c>
    </row>
    <row r="10" spans="1:16" x14ac:dyDescent="0.25">
      <c r="A10" t="s">
        <v>9</v>
      </c>
      <c r="B10" s="1">
        <v>2722</v>
      </c>
      <c r="C10" s="1">
        <v>4013</v>
      </c>
      <c r="D10" s="1">
        <v>1051</v>
      </c>
      <c r="E10" s="1">
        <v>2972</v>
      </c>
      <c r="F10" s="1">
        <v>2234</v>
      </c>
      <c r="G10" s="1">
        <v>3184</v>
      </c>
      <c r="H10" s="1">
        <v>2068</v>
      </c>
      <c r="I10" s="1">
        <v>3292</v>
      </c>
      <c r="J10" s="1">
        <v>1294</v>
      </c>
      <c r="K10" s="1">
        <v>5752</v>
      </c>
      <c r="L10" s="1">
        <v>6737</v>
      </c>
      <c r="M10" s="1">
        <v>8305</v>
      </c>
      <c r="N10" s="1">
        <f t="shared" si="0"/>
        <v>43624</v>
      </c>
    </row>
    <row r="11" spans="1:16" x14ac:dyDescent="0.25">
      <c r="A11" t="s">
        <v>10</v>
      </c>
      <c r="B11" s="1"/>
      <c r="C11" s="1">
        <v>1021</v>
      </c>
      <c r="D11" s="1">
        <v>6230</v>
      </c>
      <c r="E11" s="1">
        <v>8503</v>
      </c>
      <c r="F11" s="1">
        <v>6408</v>
      </c>
      <c r="G11" s="1">
        <v>4807</v>
      </c>
      <c r="H11" s="1">
        <v>5571</v>
      </c>
      <c r="I11" s="1">
        <v>2542</v>
      </c>
      <c r="J11" s="1">
        <v>1590</v>
      </c>
      <c r="K11" s="1">
        <v>247</v>
      </c>
      <c r="L11" s="1">
        <v>383</v>
      </c>
      <c r="M11" s="1">
        <v>378</v>
      </c>
      <c r="N11" s="1">
        <f t="shared" si="0"/>
        <v>37680</v>
      </c>
    </row>
    <row r="12" spans="1:16" x14ac:dyDescent="0.25">
      <c r="A12" t="s">
        <v>11</v>
      </c>
      <c r="B12" s="1">
        <v>4477</v>
      </c>
      <c r="C12" s="1">
        <v>2120</v>
      </c>
      <c r="D12" s="1">
        <v>1776</v>
      </c>
      <c r="E12" s="1">
        <v>400</v>
      </c>
      <c r="F12" s="1">
        <v>1318</v>
      </c>
      <c r="G12" s="1">
        <v>4920</v>
      </c>
      <c r="H12" s="1">
        <v>3144</v>
      </c>
      <c r="I12" s="1">
        <v>4560</v>
      </c>
      <c r="J12" s="1">
        <v>2141</v>
      </c>
      <c r="K12" s="1">
        <v>5945</v>
      </c>
      <c r="L12" s="1">
        <v>5115</v>
      </c>
      <c r="M12" s="1">
        <v>450</v>
      </c>
      <c r="N12" s="1">
        <f t="shared" si="0"/>
        <v>36366</v>
      </c>
    </row>
    <row r="13" spans="1:16" x14ac:dyDescent="0.25">
      <c r="A13" t="s">
        <v>12</v>
      </c>
      <c r="B13" s="1">
        <v>1104</v>
      </c>
      <c r="C13" s="1">
        <v>301</v>
      </c>
      <c r="D13" s="1">
        <v>3210</v>
      </c>
      <c r="E13" s="1">
        <v>6227</v>
      </c>
      <c r="F13" s="1">
        <v>5228</v>
      </c>
      <c r="G13" s="1">
        <v>4228</v>
      </c>
      <c r="H13" s="1">
        <v>2003</v>
      </c>
      <c r="I13" s="1">
        <v>4680</v>
      </c>
      <c r="J13" s="1">
        <v>1611</v>
      </c>
      <c r="K13" s="1">
        <v>996</v>
      </c>
      <c r="L13" s="1">
        <v>989</v>
      </c>
      <c r="M13" s="1">
        <v>222</v>
      </c>
      <c r="N13" s="1">
        <f t="shared" si="0"/>
        <v>30799</v>
      </c>
    </row>
    <row r="14" spans="1:16" x14ac:dyDescent="0.25">
      <c r="A14" t="s">
        <v>13</v>
      </c>
      <c r="B14" s="1">
        <v>4234</v>
      </c>
      <c r="C14" s="1">
        <v>5019</v>
      </c>
      <c r="D14" s="1">
        <v>6514</v>
      </c>
      <c r="E14" s="1">
        <v>1065</v>
      </c>
      <c r="F14" s="1">
        <v>1875</v>
      </c>
      <c r="G14" s="1">
        <v>1554</v>
      </c>
      <c r="H14" s="1">
        <v>1920</v>
      </c>
      <c r="I14" s="1">
        <v>792</v>
      </c>
      <c r="J14" s="1"/>
      <c r="K14" s="1">
        <v>416</v>
      </c>
      <c r="L14" s="1">
        <v>1985</v>
      </c>
      <c r="M14" s="1">
        <v>4753</v>
      </c>
      <c r="N14" s="1">
        <f t="shared" si="0"/>
        <v>30127</v>
      </c>
    </row>
    <row r="15" spans="1:16" x14ac:dyDescent="0.25">
      <c r="A15" t="s">
        <v>14</v>
      </c>
      <c r="B15" s="1">
        <v>1372</v>
      </c>
      <c r="C15" s="1">
        <v>708</v>
      </c>
      <c r="D15" s="1">
        <v>3002</v>
      </c>
      <c r="E15" s="1">
        <v>4495</v>
      </c>
      <c r="F15" s="1">
        <v>3394</v>
      </c>
      <c r="G15" s="1">
        <v>3166</v>
      </c>
      <c r="H15" s="1">
        <v>2462</v>
      </c>
      <c r="I15" s="1">
        <v>4967</v>
      </c>
      <c r="J15" s="1">
        <v>1382</v>
      </c>
      <c r="K15" s="1">
        <v>271</v>
      </c>
      <c r="L15" s="1"/>
      <c r="M15" s="1"/>
      <c r="N15" s="1">
        <f t="shared" si="0"/>
        <v>25219</v>
      </c>
    </row>
    <row r="16" spans="1:16" x14ac:dyDescent="0.25">
      <c r="A16" t="s">
        <v>15</v>
      </c>
      <c r="B16" s="1">
        <v>2223</v>
      </c>
      <c r="C16" s="1">
        <v>607</v>
      </c>
      <c r="D16" s="1">
        <v>1043</v>
      </c>
      <c r="E16" s="1">
        <v>983</v>
      </c>
      <c r="F16" s="1">
        <v>206</v>
      </c>
      <c r="G16" s="1">
        <v>148</v>
      </c>
      <c r="H16" s="1"/>
      <c r="I16" s="1"/>
      <c r="J16" s="1"/>
      <c r="K16" s="1">
        <v>602</v>
      </c>
      <c r="L16" s="1">
        <v>993</v>
      </c>
      <c r="M16" s="1">
        <v>2651</v>
      </c>
      <c r="N16" s="1">
        <f t="shared" si="0"/>
        <v>9456</v>
      </c>
    </row>
    <row r="17" spans="1:14" x14ac:dyDescent="0.25">
      <c r="A17" t="s">
        <v>16</v>
      </c>
      <c r="B17" s="1"/>
      <c r="C17" s="1"/>
      <c r="D17" s="1"/>
      <c r="E17" s="1">
        <v>496</v>
      </c>
      <c r="F17" s="1">
        <v>247</v>
      </c>
      <c r="G17" s="1">
        <v>2956</v>
      </c>
      <c r="H17" s="1">
        <v>2392</v>
      </c>
      <c r="I17" s="1">
        <v>884</v>
      </c>
      <c r="J17" s="1">
        <v>1079</v>
      </c>
      <c r="K17" s="1">
        <v>300</v>
      </c>
      <c r="L17" s="1">
        <v>190</v>
      </c>
      <c r="M17" s="1"/>
      <c r="N17" s="1">
        <f t="shared" si="0"/>
        <v>8544</v>
      </c>
    </row>
    <row r="18" spans="1:14" x14ac:dyDescent="0.25">
      <c r="A18" t="s">
        <v>17</v>
      </c>
      <c r="B18" s="1">
        <v>251</v>
      </c>
      <c r="C18" s="1">
        <v>151</v>
      </c>
      <c r="D18" s="1">
        <v>700</v>
      </c>
      <c r="E18" s="1">
        <v>843</v>
      </c>
      <c r="F18" s="1">
        <v>2188</v>
      </c>
      <c r="G18" s="1">
        <v>2435</v>
      </c>
      <c r="H18" s="1">
        <v>551</v>
      </c>
      <c r="I18" s="1"/>
      <c r="J18" s="1"/>
      <c r="K18" s="1">
        <v>920</v>
      </c>
      <c r="L18" s="1"/>
      <c r="M18" s="1"/>
      <c r="N18" s="1">
        <f t="shared" si="0"/>
        <v>8039</v>
      </c>
    </row>
    <row r="19" spans="1:14" x14ac:dyDescent="0.25">
      <c r="A19" t="s">
        <v>18</v>
      </c>
      <c r="B19" s="1"/>
      <c r="C19" s="1">
        <v>1209</v>
      </c>
      <c r="D19" s="1">
        <v>322</v>
      </c>
      <c r="E19" s="1">
        <v>232</v>
      </c>
      <c r="F19" s="1"/>
      <c r="G19" s="1"/>
      <c r="H19" s="1">
        <v>579</v>
      </c>
      <c r="I19" s="1">
        <v>304</v>
      </c>
      <c r="J19" s="1">
        <v>229</v>
      </c>
      <c r="K19" s="1">
        <v>1283</v>
      </c>
      <c r="L19" s="1">
        <v>2094</v>
      </c>
      <c r="M19" s="1">
        <v>797</v>
      </c>
      <c r="N19" s="1">
        <f t="shared" si="0"/>
        <v>7049</v>
      </c>
    </row>
    <row r="20" spans="1:14" x14ac:dyDescent="0.25">
      <c r="A20" t="s">
        <v>19</v>
      </c>
      <c r="B20" s="1">
        <v>296</v>
      </c>
      <c r="C20" s="1"/>
      <c r="D20" s="1">
        <v>598</v>
      </c>
      <c r="E20" s="1">
        <v>575</v>
      </c>
      <c r="F20" s="1">
        <v>299</v>
      </c>
      <c r="G20" s="1">
        <v>591</v>
      </c>
      <c r="H20" s="1"/>
      <c r="I20" s="1">
        <v>354</v>
      </c>
      <c r="J20" s="1">
        <v>498</v>
      </c>
      <c r="K20" s="1">
        <v>650</v>
      </c>
      <c r="L20" s="1">
        <v>1978</v>
      </c>
      <c r="M20" s="1">
        <v>398</v>
      </c>
      <c r="N20" s="1">
        <f t="shared" si="0"/>
        <v>6237</v>
      </c>
    </row>
    <row r="21" spans="1:14" x14ac:dyDescent="0.25">
      <c r="A21" t="s">
        <v>20</v>
      </c>
      <c r="B21" s="1">
        <v>899</v>
      </c>
      <c r="C21" s="1">
        <v>723</v>
      </c>
      <c r="D21" s="1">
        <v>309</v>
      </c>
      <c r="E21" s="1">
        <v>138</v>
      </c>
      <c r="F21" s="1"/>
      <c r="G21" s="1"/>
      <c r="H21" s="1">
        <v>100</v>
      </c>
      <c r="I21" s="1">
        <v>150</v>
      </c>
      <c r="J21" s="1"/>
      <c r="K21" s="1">
        <v>1400</v>
      </c>
      <c r="L21" s="1">
        <v>488</v>
      </c>
      <c r="M21" s="1">
        <v>1568</v>
      </c>
      <c r="N21" s="1">
        <f t="shared" si="0"/>
        <v>5775</v>
      </c>
    </row>
    <row r="22" spans="1:14" x14ac:dyDescent="0.25">
      <c r="A22" t="s">
        <v>21</v>
      </c>
      <c r="B22" s="1"/>
      <c r="C22" s="1">
        <v>682</v>
      </c>
      <c r="D22" s="1">
        <v>497</v>
      </c>
      <c r="E22" s="1"/>
      <c r="F22" s="1"/>
      <c r="G22" s="1">
        <v>149</v>
      </c>
      <c r="H22" s="1"/>
      <c r="I22" s="1"/>
      <c r="J22" s="1">
        <v>357</v>
      </c>
      <c r="K22" s="1">
        <v>1047</v>
      </c>
      <c r="L22" s="1">
        <v>1882</v>
      </c>
      <c r="M22" s="1">
        <v>1150</v>
      </c>
      <c r="N22" s="1">
        <f t="shared" si="0"/>
        <v>5764</v>
      </c>
    </row>
    <row r="23" spans="1:14" x14ac:dyDescent="0.25">
      <c r="A23" t="s">
        <v>22</v>
      </c>
      <c r="B23" s="1">
        <v>1687</v>
      </c>
      <c r="C23" s="1">
        <v>612</v>
      </c>
      <c r="D23" s="1">
        <v>330</v>
      </c>
      <c r="E23" s="1"/>
      <c r="F23" s="1">
        <v>150</v>
      </c>
      <c r="G23" s="1"/>
      <c r="H23" s="1">
        <v>391</v>
      </c>
      <c r="I23" s="1">
        <v>452</v>
      </c>
      <c r="J23" s="1">
        <v>254</v>
      </c>
      <c r="K23" s="1">
        <v>739</v>
      </c>
      <c r="L23" s="1">
        <v>739</v>
      </c>
      <c r="M23" s="1">
        <v>100</v>
      </c>
      <c r="N23" s="1">
        <f t="shared" si="0"/>
        <v>5454</v>
      </c>
    </row>
    <row r="24" spans="1:14" x14ac:dyDescent="0.25">
      <c r="A24" t="s">
        <v>23</v>
      </c>
      <c r="B24" s="1">
        <v>448</v>
      </c>
      <c r="C24" s="1">
        <v>346</v>
      </c>
      <c r="D24" s="1">
        <v>411</v>
      </c>
      <c r="E24" s="1">
        <v>779</v>
      </c>
      <c r="F24" s="1"/>
      <c r="G24" s="1"/>
      <c r="H24" s="1"/>
      <c r="I24" s="1"/>
      <c r="J24" s="1"/>
      <c r="K24" s="1">
        <v>852</v>
      </c>
      <c r="L24" s="1">
        <v>1912</v>
      </c>
      <c r="M24" s="1">
        <v>640</v>
      </c>
      <c r="N24" s="1">
        <f t="shared" si="0"/>
        <v>5388</v>
      </c>
    </row>
    <row r="25" spans="1:14" x14ac:dyDescent="0.25">
      <c r="A25" t="s">
        <v>24</v>
      </c>
      <c r="B25" s="1"/>
      <c r="C25" s="1"/>
      <c r="D25" s="1">
        <v>406</v>
      </c>
      <c r="E25" s="1">
        <v>52</v>
      </c>
      <c r="F25" s="1">
        <v>116</v>
      </c>
      <c r="G25" s="1">
        <v>400</v>
      </c>
      <c r="H25" s="1">
        <v>69</v>
      </c>
      <c r="I25" s="1">
        <v>610</v>
      </c>
      <c r="J25" s="1">
        <v>583</v>
      </c>
      <c r="K25" s="1">
        <v>560</v>
      </c>
      <c r="L25" s="1">
        <v>488</v>
      </c>
      <c r="M25" s="1">
        <v>1796</v>
      </c>
      <c r="N25" s="1">
        <f t="shared" si="0"/>
        <v>5080</v>
      </c>
    </row>
    <row r="26" spans="1:14" x14ac:dyDescent="0.25">
      <c r="A26" t="s">
        <v>25</v>
      </c>
      <c r="B26" s="1">
        <v>400</v>
      </c>
      <c r="C26" s="1">
        <v>202</v>
      </c>
      <c r="D26" s="1">
        <v>597</v>
      </c>
      <c r="E26" s="1"/>
      <c r="F26" s="1">
        <v>203</v>
      </c>
      <c r="G26" s="1"/>
      <c r="H26" s="1"/>
      <c r="I26" s="1"/>
      <c r="J26" s="1"/>
      <c r="K26" s="1"/>
      <c r="L26" s="1">
        <v>705</v>
      </c>
      <c r="M26" s="1">
        <v>2683</v>
      </c>
      <c r="N26" s="1">
        <f t="shared" si="0"/>
        <v>4790</v>
      </c>
    </row>
    <row r="27" spans="1:14" x14ac:dyDescent="0.25">
      <c r="A27" t="s">
        <v>26</v>
      </c>
      <c r="B27" s="1">
        <v>148</v>
      </c>
      <c r="C27" s="1"/>
      <c r="D27" s="1">
        <v>645</v>
      </c>
      <c r="E27" s="1">
        <v>435</v>
      </c>
      <c r="F27" s="1">
        <v>492</v>
      </c>
      <c r="G27" s="1">
        <v>518</v>
      </c>
      <c r="H27" s="1">
        <v>726</v>
      </c>
      <c r="I27" s="1">
        <v>541</v>
      </c>
      <c r="J27" s="1">
        <v>663</v>
      </c>
      <c r="K27" s="1">
        <v>493</v>
      </c>
      <c r="L27" s="1"/>
      <c r="M27" s="1"/>
      <c r="N27" s="1">
        <f t="shared" si="0"/>
        <v>4661</v>
      </c>
    </row>
    <row r="28" spans="1:14" x14ac:dyDescent="0.25">
      <c r="A28" t="s">
        <v>27</v>
      </c>
      <c r="B28" s="1"/>
      <c r="C28" s="1">
        <v>115</v>
      </c>
      <c r="D28" s="1">
        <v>802</v>
      </c>
      <c r="E28" s="1">
        <v>619</v>
      </c>
      <c r="F28" s="1">
        <v>203</v>
      </c>
      <c r="G28" s="1">
        <v>201</v>
      </c>
      <c r="H28" s="1">
        <v>201</v>
      </c>
      <c r="I28" s="1">
        <v>204</v>
      </c>
      <c r="J28" s="1"/>
      <c r="K28" s="1"/>
      <c r="L28" s="1">
        <v>197</v>
      </c>
      <c r="M28" s="1">
        <v>999</v>
      </c>
      <c r="N28" s="1">
        <f t="shared" si="0"/>
        <v>3541</v>
      </c>
    </row>
    <row r="29" spans="1:14" x14ac:dyDescent="0.25">
      <c r="A29" t="s">
        <v>28</v>
      </c>
      <c r="B29" s="1"/>
      <c r="C29" s="1"/>
      <c r="D29" s="1"/>
      <c r="E29" s="1"/>
      <c r="F29" s="1"/>
      <c r="G29" s="1"/>
      <c r="H29" s="1">
        <v>157</v>
      </c>
      <c r="I29" s="1"/>
      <c r="J29" s="1"/>
      <c r="K29" s="1">
        <v>824</v>
      </c>
      <c r="L29" s="1">
        <v>309</v>
      </c>
      <c r="M29" s="1">
        <v>609</v>
      </c>
      <c r="N29" s="1">
        <f t="shared" si="0"/>
        <v>1899</v>
      </c>
    </row>
    <row r="30" spans="1:14" x14ac:dyDescent="0.25">
      <c r="A30" t="s">
        <v>29</v>
      </c>
      <c r="B30" s="1">
        <v>203</v>
      </c>
      <c r="C30" s="1"/>
      <c r="D30" s="1"/>
      <c r="E30" s="1"/>
      <c r="F30" s="1">
        <v>206</v>
      </c>
      <c r="G30" s="1">
        <v>161</v>
      </c>
      <c r="H30" s="1">
        <v>172</v>
      </c>
      <c r="I30" s="1">
        <v>206</v>
      </c>
      <c r="J30" s="1"/>
      <c r="K30" s="1"/>
      <c r="L30" s="1">
        <v>196</v>
      </c>
      <c r="M30" s="1">
        <v>101</v>
      </c>
      <c r="N30" s="1">
        <f t="shared" si="0"/>
        <v>1245</v>
      </c>
    </row>
    <row r="31" spans="1:14" x14ac:dyDescent="0.25">
      <c r="A31" t="s">
        <v>30</v>
      </c>
      <c r="B31" s="1">
        <v>65</v>
      </c>
      <c r="C31" s="1">
        <v>422</v>
      </c>
      <c r="D31" s="1">
        <v>326</v>
      </c>
      <c r="E31" s="1">
        <v>98</v>
      </c>
      <c r="F31" s="1"/>
      <c r="G31" s="1"/>
      <c r="H31" s="1"/>
      <c r="I31" s="1"/>
      <c r="J31" s="1"/>
      <c r="K31" s="1">
        <v>42</v>
      </c>
      <c r="L31" s="1"/>
      <c r="M31" s="1">
        <v>73</v>
      </c>
      <c r="N31" s="1">
        <f t="shared" si="0"/>
        <v>1026</v>
      </c>
    </row>
    <row r="32" spans="1:14" x14ac:dyDescent="0.25">
      <c r="A32" t="s">
        <v>31</v>
      </c>
      <c r="B32" s="1">
        <v>247</v>
      </c>
      <c r="C32" s="1"/>
      <c r="D32" s="1">
        <v>204</v>
      </c>
      <c r="E32" s="1"/>
      <c r="F32" s="1"/>
      <c r="G32" s="1">
        <v>205</v>
      </c>
      <c r="H32" s="1"/>
      <c r="I32" s="1"/>
      <c r="J32" s="1"/>
      <c r="K32" s="1">
        <v>207</v>
      </c>
      <c r="L32" s="1"/>
      <c r="M32" s="1"/>
      <c r="N32" s="1">
        <f t="shared" si="0"/>
        <v>863</v>
      </c>
    </row>
    <row r="33" spans="1:14" x14ac:dyDescent="0.25">
      <c r="A33" t="s">
        <v>32</v>
      </c>
      <c r="B33" s="1"/>
      <c r="C33" s="1"/>
      <c r="D33" s="1"/>
      <c r="E33" s="1"/>
      <c r="F33" s="1">
        <v>616</v>
      </c>
      <c r="G33" s="1"/>
      <c r="H33" s="1"/>
      <c r="I33" s="1"/>
      <c r="J33" s="1"/>
      <c r="K33" s="1"/>
      <c r="L33" s="1"/>
      <c r="M33" s="1"/>
      <c r="N33" s="1">
        <f t="shared" si="0"/>
        <v>616</v>
      </c>
    </row>
    <row r="34" spans="1:14" x14ac:dyDescent="0.25">
      <c r="A34" t="s">
        <v>33</v>
      </c>
      <c r="B34" s="1"/>
      <c r="C34" s="1"/>
      <c r="D34" s="1"/>
      <c r="E34" s="1"/>
      <c r="F34" s="1"/>
      <c r="G34" s="1"/>
      <c r="H34" s="1"/>
      <c r="I34" s="1"/>
      <c r="J34" s="1">
        <v>192</v>
      </c>
      <c r="K34" s="1">
        <v>218</v>
      </c>
      <c r="L34" s="1"/>
      <c r="M34" s="1"/>
      <c r="N34" s="1">
        <f t="shared" si="0"/>
        <v>410</v>
      </c>
    </row>
    <row r="35" spans="1:14" x14ac:dyDescent="0.25">
      <c r="A35" t="s">
        <v>34</v>
      </c>
      <c r="B35" s="1"/>
      <c r="C35" s="1">
        <v>401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401</v>
      </c>
    </row>
    <row r="36" spans="1:14" x14ac:dyDescent="0.25">
      <c r="A36" t="s">
        <v>35</v>
      </c>
      <c r="B36" s="1"/>
      <c r="C36" s="1"/>
      <c r="D36" s="1">
        <v>389</v>
      </c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389</v>
      </c>
    </row>
    <row r="37" spans="1:14" x14ac:dyDescent="0.25">
      <c r="A37" t="s">
        <v>36</v>
      </c>
      <c r="B37" s="1"/>
      <c r="C37" s="1"/>
      <c r="D37" s="1"/>
      <c r="E37" s="1"/>
      <c r="G37" s="1"/>
      <c r="H37" s="1"/>
      <c r="I37" s="1">
        <v>190</v>
      </c>
      <c r="J37" s="1"/>
      <c r="K37" s="1"/>
      <c r="L37" s="1"/>
      <c r="M37" s="1"/>
      <c r="N37" s="1">
        <f t="shared" si="0"/>
        <v>190</v>
      </c>
    </row>
    <row r="38" spans="1:14" x14ac:dyDescent="0.25">
      <c r="A38" t="s">
        <v>37</v>
      </c>
      <c r="B38" s="1"/>
      <c r="C38" s="1"/>
      <c r="D38" s="1"/>
      <c r="E38" s="1"/>
      <c r="F38" s="1"/>
      <c r="G38" s="1">
        <v>51</v>
      </c>
      <c r="H38" s="1"/>
      <c r="I38" s="1"/>
      <c r="J38" s="1"/>
      <c r="K38" s="1">
        <v>107</v>
      </c>
      <c r="L38" s="1"/>
      <c r="M38" s="1"/>
      <c r="N38" s="1">
        <f t="shared" si="0"/>
        <v>158</v>
      </c>
    </row>
    <row r="39" spans="1:14" x14ac:dyDescent="0.25">
      <c r="A39" t="s">
        <v>38</v>
      </c>
      <c r="B39" s="1"/>
      <c r="C39" s="1"/>
      <c r="D39" s="1">
        <v>70</v>
      </c>
      <c r="E39" s="1"/>
      <c r="F39" s="1"/>
      <c r="G39" s="1"/>
      <c r="H39" s="1"/>
      <c r="I39" s="1"/>
      <c r="J39" s="1"/>
      <c r="K39" s="1"/>
      <c r="L39" s="1"/>
      <c r="M39" s="1"/>
      <c r="N39" s="1">
        <f t="shared" si="0"/>
        <v>70</v>
      </c>
    </row>
    <row r="40" spans="1:14" x14ac:dyDescent="0.25">
      <c r="A40" t="s">
        <v>39</v>
      </c>
      <c r="B40" s="1"/>
      <c r="C40" s="1"/>
      <c r="D40" s="1"/>
      <c r="E40" s="1"/>
      <c r="F40" s="1">
        <v>50</v>
      </c>
      <c r="G40" s="1"/>
      <c r="H40" s="1"/>
      <c r="I40" s="1"/>
      <c r="J40" s="1">
        <v>14</v>
      </c>
      <c r="K40" s="1"/>
      <c r="L40" s="1"/>
      <c r="M40" s="1"/>
      <c r="N40" s="1">
        <f t="shared" si="0"/>
        <v>64</v>
      </c>
    </row>
    <row r="41" spans="1:14" ht="15.75" thickBot="1" x14ac:dyDescent="0.3">
      <c r="B41" s="2">
        <f t="shared" ref="B41:M41" si="1">+SUM(B2:B40)</f>
        <v>117825</v>
      </c>
      <c r="C41" s="2">
        <f t="shared" si="1"/>
        <v>113175</v>
      </c>
      <c r="D41" s="2">
        <f t="shared" si="1"/>
        <v>150994</v>
      </c>
      <c r="E41" s="2">
        <f t="shared" si="1"/>
        <v>126993</v>
      </c>
      <c r="F41" s="2">
        <f t="shared" si="1"/>
        <v>114092</v>
      </c>
      <c r="G41" s="2">
        <f t="shared" si="1"/>
        <v>134355</v>
      </c>
      <c r="H41" s="2">
        <f t="shared" si="1"/>
        <v>89043</v>
      </c>
      <c r="I41" s="2">
        <f t="shared" si="1"/>
        <v>99073</v>
      </c>
      <c r="J41" s="2">
        <f t="shared" si="1"/>
        <v>81538</v>
      </c>
      <c r="K41" s="2">
        <f t="shared" si="1"/>
        <v>86080</v>
      </c>
      <c r="L41" s="2">
        <f t="shared" si="1"/>
        <v>76924</v>
      </c>
      <c r="M41" s="2">
        <f t="shared" si="1"/>
        <v>87237</v>
      </c>
      <c r="N41" s="2">
        <f t="shared" si="0"/>
        <v>1277329</v>
      </c>
    </row>
    <row r="42" spans="1:14" ht="15.75" thickTop="1" x14ac:dyDescent="0.25"/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9" workbookViewId="0">
      <selection activeCell="O17" sqref="O17"/>
    </sheetView>
  </sheetViews>
  <sheetFormatPr defaultRowHeight="15" x14ac:dyDescent="0.25"/>
  <cols>
    <col min="1" max="1" width="15.140625" bestFit="1" customWidth="1"/>
    <col min="2" max="3" width="11.7109375" bestFit="1" customWidth="1"/>
    <col min="4" max="5" width="10.5703125" bestFit="1" customWidth="1"/>
    <col min="6" max="6" width="9.5703125" bestFit="1" customWidth="1"/>
    <col min="7" max="7" width="10.5703125" bestFit="1" customWidth="1"/>
    <col min="8" max="8" width="9.5703125" bestFit="1" customWidth="1"/>
    <col min="9" max="9" width="10.5703125" bestFit="1" customWidth="1"/>
    <col min="10" max="13" width="9.5703125" bestFit="1" customWidth="1"/>
    <col min="14" max="14" width="10.7109375" bestFit="1" customWidth="1"/>
  </cols>
  <sheetData>
    <row r="1" spans="1:15" x14ac:dyDescent="0.25"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</row>
    <row r="2" spans="1:15" x14ac:dyDescent="0.25">
      <c r="A2" t="s">
        <v>5</v>
      </c>
      <c r="B2" s="1">
        <v>3287</v>
      </c>
      <c r="C2" s="1">
        <v>7930</v>
      </c>
      <c r="D2" s="1">
        <v>11289</v>
      </c>
      <c r="E2" s="1">
        <v>12827</v>
      </c>
      <c r="F2" s="1">
        <v>8216</v>
      </c>
      <c r="G2" s="1">
        <v>10712</v>
      </c>
      <c r="H2" s="1">
        <v>7445</v>
      </c>
      <c r="I2" s="1">
        <v>11949</v>
      </c>
      <c r="J2" s="1">
        <v>9245</v>
      </c>
      <c r="K2" s="1">
        <v>3662</v>
      </c>
      <c r="L2" s="1">
        <v>3056</v>
      </c>
      <c r="M2" s="1"/>
      <c r="N2" s="1">
        <f t="shared" ref="N2:N9" si="0">+SUM(B2:M2)</f>
        <v>89618</v>
      </c>
    </row>
    <row r="3" spans="1:15" x14ac:dyDescent="0.25">
      <c r="A3" t="s">
        <v>8</v>
      </c>
      <c r="B3" s="1">
        <v>2882</v>
      </c>
      <c r="C3" s="1">
        <v>219</v>
      </c>
      <c r="D3" s="1">
        <v>400</v>
      </c>
      <c r="E3" s="1">
        <v>2685</v>
      </c>
      <c r="F3" s="1">
        <v>4389</v>
      </c>
      <c r="G3" s="1">
        <v>4725</v>
      </c>
      <c r="H3" s="1">
        <v>4740</v>
      </c>
      <c r="I3" s="1">
        <v>5082</v>
      </c>
      <c r="J3" s="1">
        <v>7858</v>
      </c>
      <c r="K3" s="1">
        <v>5293</v>
      </c>
      <c r="L3" s="1">
        <v>3888</v>
      </c>
      <c r="M3" s="1">
        <v>1960</v>
      </c>
      <c r="N3" s="1">
        <f t="shared" si="0"/>
        <v>44121</v>
      </c>
    </row>
    <row r="4" spans="1:15" x14ac:dyDescent="0.25">
      <c r="A4" t="s">
        <v>10</v>
      </c>
      <c r="B4" s="1"/>
      <c r="C4" s="1">
        <v>1021</v>
      </c>
      <c r="D4" s="1">
        <v>6230</v>
      </c>
      <c r="E4" s="1">
        <v>8503</v>
      </c>
      <c r="F4" s="1">
        <v>6408</v>
      </c>
      <c r="G4" s="1">
        <v>4807</v>
      </c>
      <c r="H4" s="1">
        <v>5571</v>
      </c>
      <c r="I4" s="1">
        <v>2542</v>
      </c>
      <c r="J4" s="1">
        <v>1590</v>
      </c>
      <c r="K4" s="1">
        <v>247</v>
      </c>
      <c r="L4" s="1">
        <v>383</v>
      </c>
      <c r="M4" s="1">
        <v>378</v>
      </c>
      <c r="N4" s="1">
        <f t="shared" si="0"/>
        <v>37680</v>
      </c>
    </row>
    <row r="5" spans="1:15" x14ac:dyDescent="0.25">
      <c r="A5" t="s">
        <v>11</v>
      </c>
      <c r="B5" s="1">
        <v>4477</v>
      </c>
      <c r="C5" s="1">
        <v>2120</v>
      </c>
      <c r="D5" s="1">
        <v>1776</v>
      </c>
      <c r="E5" s="1">
        <v>400</v>
      </c>
      <c r="F5" s="1">
        <v>1318</v>
      </c>
      <c r="G5" s="1">
        <v>4920</v>
      </c>
      <c r="H5" s="1">
        <v>3144</v>
      </c>
      <c r="I5" s="1">
        <v>4560</v>
      </c>
      <c r="J5" s="1">
        <v>2141</v>
      </c>
      <c r="K5" s="1">
        <v>5945</v>
      </c>
      <c r="L5" s="1">
        <v>5115</v>
      </c>
      <c r="M5" s="1">
        <v>450</v>
      </c>
      <c r="N5" s="1">
        <f t="shared" si="0"/>
        <v>36366</v>
      </c>
    </row>
    <row r="6" spans="1:15" x14ac:dyDescent="0.25">
      <c r="A6" t="s">
        <v>12</v>
      </c>
      <c r="B6" s="1">
        <v>1104</v>
      </c>
      <c r="C6" s="1">
        <v>301</v>
      </c>
      <c r="D6" s="1">
        <v>3210</v>
      </c>
      <c r="E6" s="1">
        <v>6227</v>
      </c>
      <c r="F6" s="1">
        <v>5228</v>
      </c>
      <c r="G6" s="1">
        <v>4228</v>
      </c>
      <c r="H6" s="1">
        <v>2003</v>
      </c>
      <c r="I6" s="1">
        <v>4680</v>
      </c>
      <c r="J6" s="1">
        <v>1611</v>
      </c>
      <c r="K6" s="1">
        <v>996</v>
      </c>
      <c r="L6" s="1">
        <v>989</v>
      </c>
      <c r="M6" s="1">
        <v>222</v>
      </c>
      <c r="N6" s="1">
        <f t="shared" si="0"/>
        <v>30799</v>
      </c>
    </row>
    <row r="7" spans="1:15" x14ac:dyDescent="0.25">
      <c r="A7" t="s">
        <v>14</v>
      </c>
      <c r="B7" s="1">
        <v>1372</v>
      </c>
      <c r="C7" s="1">
        <v>708</v>
      </c>
      <c r="D7" s="1">
        <v>3002</v>
      </c>
      <c r="E7" s="1">
        <v>4495</v>
      </c>
      <c r="F7" s="1">
        <v>3394</v>
      </c>
      <c r="G7" s="1">
        <v>3166</v>
      </c>
      <c r="H7" s="1">
        <v>2462</v>
      </c>
      <c r="I7" s="1">
        <v>4967</v>
      </c>
      <c r="J7" s="1">
        <v>1382</v>
      </c>
      <c r="K7" s="1">
        <v>271</v>
      </c>
      <c r="L7" s="1"/>
      <c r="M7" s="1"/>
      <c r="N7" s="1">
        <f t="shared" si="0"/>
        <v>25219</v>
      </c>
    </row>
    <row r="8" spans="1:15" x14ac:dyDescent="0.25">
      <c r="A8" t="s">
        <v>16</v>
      </c>
      <c r="B8" s="1"/>
      <c r="C8" s="1"/>
      <c r="D8" s="1"/>
      <c r="E8" s="1">
        <v>496</v>
      </c>
      <c r="F8" s="1">
        <v>247</v>
      </c>
      <c r="G8" s="1">
        <v>2956</v>
      </c>
      <c r="H8" s="1">
        <v>2392</v>
      </c>
      <c r="I8" s="1">
        <v>884</v>
      </c>
      <c r="J8" s="1">
        <v>1079</v>
      </c>
      <c r="K8" s="1">
        <v>300</v>
      </c>
      <c r="L8" s="1">
        <v>190</v>
      </c>
      <c r="M8" s="1"/>
      <c r="N8" s="1">
        <f t="shared" si="0"/>
        <v>8544</v>
      </c>
    </row>
    <row r="9" spans="1:15" x14ac:dyDescent="0.25">
      <c r="A9" t="s">
        <v>17</v>
      </c>
      <c r="B9" s="1">
        <v>251</v>
      </c>
      <c r="C9" s="1">
        <v>151</v>
      </c>
      <c r="D9" s="1">
        <v>700</v>
      </c>
      <c r="E9" s="1">
        <v>843</v>
      </c>
      <c r="F9" s="1">
        <v>2188</v>
      </c>
      <c r="G9" s="1">
        <v>2435</v>
      </c>
      <c r="H9" s="1">
        <v>551</v>
      </c>
      <c r="I9" s="1"/>
      <c r="J9" s="1"/>
      <c r="K9" s="1">
        <v>920</v>
      </c>
      <c r="L9" s="1"/>
      <c r="M9" s="1"/>
      <c r="N9" s="1">
        <f t="shared" si="0"/>
        <v>8039</v>
      </c>
    </row>
    <row r="11" spans="1:15" x14ac:dyDescent="0.25">
      <c r="B11" t="s">
        <v>40</v>
      </c>
      <c r="C11" t="s">
        <v>41</v>
      </c>
      <c r="D11" t="s">
        <v>42</v>
      </c>
      <c r="E11" t="s">
        <v>43</v>
      </c>
      <c r="F11" t="s">
        <v>44</v>
      </c>
      <c r="G11" t="s">
        <v>45</v>
      </c>
      <c r="H11" t="s">
        <v>46</v>
      </c>
      <c r="I11" t="s">
        <v>47</v>
      </c>
      <c r="J11" t="s">
        <v>48</v>
      </c>
      <c r="K11" t="s">
        <v>49</v>
      </c>
      <c r="L11" t="s">
        <v>50</v>
      </c>
      <c r="M11" t="s">
        <v>51</v>
      </c>
      <c r="N11" t="s">
        <v>52</v>
      </c>
    </row>
    <row r="12" spans="1:15" x14ac:dyDescent="0.25">
      <c r="A12" t="s">
        <v>55</v>
      </c>
      <c r="B12" s="4">
        <f>+SUM(B2:B9)</f>
        <v>13373</v>
      </c>
      <c r="C12" s="4">
        <f t="shared" ref="C12:N12" si="1">+SUM(C2:C9)</f>
        <v>12450</v>
      </c>
      <c r="D12" s="4">
        <f t="shared" si="1"/>
        <v>26607</v>
      </c>
      <c r="E12" s="4">
        <f t="shared" si="1"/>
        <v>36476</v>
      </c>
      <c r="F12" s="4">
        <f t="shared" si="1"/>
        <v>31388</v>
      </c>
      <c r="G12" s="4">
        <f t="shared" si="1"/>
        <v>37949</v>
      </c>
      <c r="H12" s="4">
        <f t="shared" si="1"/>
        <v>28308</v>
      </c>
      <c r="I12" s="4">
        <f t="shared" si="1"/>
        <v>34664</v>
      </c>
      <c r="J12" s="4">
        <f t="shared" si="1"/>
        <v>24906</v>
      </c>
      <c r="K12" s="4">
        <f t="shared" si="1"/>
        <v>17634</v>
      </c>
      <c r="L12" s="4">
        <f t="shared" si="1"/>
        <v>13621</v>
      </c>
      <c r="M12" s="4">
        <f t="shared" si="1"/>
        <v>3010</v>
      </c>
      <c r="N12" s="4">
        <f t="shared" si="1"/>
        <v>280386</v>
      </c>
      <c r="O12" s="6">
        <f>N12/N16</f>
        <v>0.2195096173342968</v>
      </c>
    </row>
    <row r="13" spans="1:15" x14ac:dyDescent="0.25">
      <c r="A13" t="s">
        <v>56</v>
      </c>
      <c r="B13" s="4">
        <f>+'Raw Data'!B2+'Raw Data'!B5+'Raw Data'!B14+'Raw Data'!B35+'Raw Data'!B38</f>
        <v>30488</v>
      </c>
      <c r="C13" s="4">
        <f>+'Raw Data'!C2+'Raw Data'!C5+'Raw Data'!C14+'Raw Data'!C35+'Raw Data'!C38</f>
        <v>38563</v>
      </c>
      <c r="D13" s="4">
        <f>+'Raw Data'!D2+'Raw Data'!D5+'Raw Data'!D14+'Raw Data'!D35+'Raw Data'!D38</f>
        <v>65178</v>
      </c>
      <c r="E13" s="4">
        <f>+'Raw Data'!E2+'Raw Data'!E5+'Raw Data'!E14+'Raw Data'!E35+'Raw Data'!E38</f>
        <v>45372</v>
      </c>
      <c r="F13" s="4">
        <f>+'Raw Data'!F2+'Raw Data'!F5+'Raw Data'!F14+'Raw Data'!F35+'Raw Data'!F38</f>
        <v>52707</v>
      </c>
      <c r="G13" s="4">
        <f>+'Raw Data'!G2+'Raw Data'!G5+'Raw Data'!G14+'Raw Data'!G35+'Raw Data'!G38</f>
        <v>56138</v>
      </c>
      <c r="H13" s="4">
        <f>+'Raw Data'!H2+'Raw Data'!H5+'Raw Data'!H14+'Raw Data'!H35+'Raw Data'!H38</f>
        <v>35800</v>
      </c>
      <c r="I13" s="4">
        <f>+'Raw Data'!I2+'Raw Data'!I5+'Raw Data'!I14+'Raw Data'!I35+'Raw Data'!I38</f>
        <v>36363</v>
      </c>
      <c r="J13" s="4">
        <f>+'Raw Data'!J2+'Raw Data'!J5+'Raw Data'!J14+'Raw Data'!J35+'Raw Data'!J38</f>
        <v>19666</v>
      </c>
      <c r="K13" s="4">
        <f>+'Raw Data'!K2+'Raw Data'!K5+'Raw Data'!K14+'Raw Data'!K35+'Raw Data'!K38</f>
        <v>14018</v>
      </c>
      <c r="L13" s="4">
        <f>+'Raw Data'!L2+'Raw Data'!L5+'Raw Data'!L14+'Raw Data'!L35+'Raw Data'!L38</f>
        <v>7129</v>
      </c>
      <c r="M13" s="4">
        <f>+'Raw Data'!M2+'Raw Data'!M5+'Raw Data'!M14+'Raw Data'!M35+'Raw Data'!M38</f>
        <v>28727</v>
      </c>
      <c r="N13" s="4">
        <f>+'Raw Data'!N2+'Raw Data'!N5+'Raw Data'!N14+'Raw Data'!N35+'Raw Data'!N38</f>
        <v>430149</v>
      </c>
      <c r="O13" s="6">
        <f>N13/N16</f>
        <v>0.33675662260858402</v>
      </c>
    </row>
    <row r="14" spans="1:15" x14ac:dyDescent="0.25">
      <c r="A14" t="s">
        <v>57</v>
      </c>
      <c r="B14" s="4">
        <f>+'Raw Data'!B3+'Raw Data'!B4</f>
        <v>59106</v>
      </c>
      <c r="C14" s="4">
        <f>+'Raw Data'!C3+'Raw Data'!C4</f>
        <v>47886</v>
      </c>
      <c r="D14" s="4">
        <f>+'Raw Data'!D3+'Raw Data'!D4</f>
        <v>44135</v>
      </c>
      <c r="E14" s="4">
        <f>+'Raw Data'!E3+'Raw Data'!E4</f>
        <v>31384</v>
      </c>
      <c r="F14" s="4">
        <f>+'Raw Data'!F3+'Raw Data'!F4</f>
        <v>20667</v>
      </c>
      <c r="G14" s="4">
        <f>+'Raw Data'!G3+'Raw Data'!G4</f>
        <v>22867</v>
      </c>
      <c r="H14" s="4">
        <f>+'Raw Data'!H3+'Raw Data'!H4</f>
        <v>12837</v>
      </c>
      <c r="I14" s="4">
        <f>+'Raw Data'!I3+'Raw Data'!I4</f>
        <v>8192</v>
      </c>
      <c r="J14" s="4">
        <f>+'Raw Data'!J3+'Raw Data'!J4</f>
        <v>11459</v>
      </c>
      <c r="K14" s="4">
        <f>+'Raw Data'!K3+'Raw Data'!K4</f>
        <v>8619</v>
      </c>
      <c r="L14" s="4">
        <f>+'Raw Data'!L3+'Raw Data'!L4</f>
        <v>15141</v>
      </c>
      <c r="M14" s="4">
        <f>+'Raw Data'!M3+'Raw Data'!M4</f>
        <v>27107</v>
      </c>
      <c r="N14" s="4">
        <f>+'Raw Data'!N3+'Raw Data'!N4</f>
        <v>309400</v>
      </c>
      <c r="O14" s="6">
        <f>N14/N16</f>
        <v>0.24222420378774773</v>
      </c>
    </row>
    <row r="15" spans="1:15" x14ac:dyDescent="0.25">
      <c r="A15" t="s">
        <v>58</v>
      </c>
      <c r="B15" s="4">
        <f t="shared" ref="B15:N15" si="2">+B16-SUM(B12:B14)</f>
        <v>14858</v>
      </c>
      <c r="C15" s="4">
        <f t="shared" si="2"/>
        <v>14276</v>
      </c>
      <c r="D15" s="4">
        <f t="shared" si="2"/>
        <v>15074</v>
      </c>
      <c r="E15" s="4">
        <f t="shared" si="2"/>
        <v>13761</v>
      </c>
      <c r="F15" s="4">
        <f t="shared" si="2"/>
        <v>9330</v>
      </c>
      <c r="G15" s="4">
        <f t="shared" si="2"/>
        <v>17401</v>
      </c>
      <c r="H15" s="4">
        <f t="shared" si="2"/>
        <v>12098</v>
      </c>
      <c r="I15" s="4">
        <f t="shared" si="2"/>
        <v>19854</v>
      </c>
      <c r="J15" s="4">
        <f t="shared" si="2"/>
        <v>25507</v>
      </c>
      <c r="K15" s="4">
        <f t="shared" si="2"/>
        <v>45809</v>
      </c>
      <c r="L15" s="4">
        <f t="shared" si="2"/>
        <v>41033</v>
      </c>
      <c r="M15" s="4">
        <f t="shared" si="2"/>
        <v>28393</v>
      </c>
      <c r="N15" s="4">
        <f t="shared" si="2"/>
        <v>257394</v>
      </c>
      <c r="O15" s="6">
        <f>N15/N16</f>
        <v>0.20150955626937148</v>
      </c>
    </row>
    <row r="16" spans="1:15" x14ac:dyDescent="0.25">
      <c r="A16" t="s">
        <v>54</v>
      </c>
      <c r="B16" s="4">
        <f>+'Raw Data'!B41</f>
        <v>117825</v>
      </c>
      <c r="C16" s="4">
        <f>+'Raw Data'!C41</f>
        <v>113175</v>
      </c>
      <c r="D16" s="4">
        <f>+'Raw Data'!D41</f>
        <v>150994</v>
      </c>
      <c r="E16" s="4">
        <f>+'Raw Data'!E41</f>
        <v>126993</v>
      </c>
      <c r="F16" s="4">
        <f>+'Raw Data'!F41</f>
        <v>114092</v>
      </c>
      <c r="G16" s="4">
        <f>+'Raw Data'!G41</f>
        <v>134355</v>
      </c>
      <c r="H16" s="4">
        <f>+'Raw Data'!H41</f>
        <v>89043</v>
      </c>
      <c r="I16" s="4">
        <f>+'Raw Data'!I41</f>
        <v>99073</v>
      </c>
      <c r="J16" s="4">
        <f>+'Raw Data'!J41</f>
        <v>81538</v>
      </c>
      <c r="K16" s="4">
        <f>+'Raw Data'!K41</f>
        <v>86080</v>
      </c>
      <c r="L16" s="4">
        <f>+'Raw Data'!L41</f>
        <v>76924</v>
      </c>
      <c r="M16" s="4">
        <f>+'Raw Data'!M41</f>
        <v>87237</v>
      </c>
      <c r="N16" s="4">
        <f>+'Raw Data'!N41</f>
        <v>1277329</v>
      </c>
    </row>
    <row r="17" spans="1:14" x14ac:dyDescent="0.25">
      <c r="A17" t="s">
        <v>60</v>
      </c>
      <c r="B17" s="4">
        <f>1400000/12</f>
        <v>116666.66666666667</v>
      </c>
      <c r="C17" s="4">
        <f t="shared" ref="C17:M17" si="3">1400000/12</f>
        <v>116666.66666666667</v>
      </c>
      <c r="D17" s="4">
        <f t="shared" si="3"/>
        <v>116666.66666666667</v>
      </c>
      <c r="E17" s="4">
        <f t="shared" si="3"/>
        <v>116666.66666666667</v>
      </c>
      <c r="F17" s="4">
        <f t="shared" si="3"/>
        <v>116666.66666666667</v>
      </c>
      <c r="G17" s="4">
        <f t="shared" si="3"/>
        <v>116666.66666666667</v>
      </c>
      <c r="H17" s="4">
        <f t="shared" si="3"/>
        <v>116666.66666666667</v>
      </c>
      <c r="I17" s="4">
        <f t="shared" si="3"/>
        <v>116666.66666666667</v>
      </c>
      <c r="J17" s="4">
        <f t="shared" si="3"/>
        <v>116666.66666666667</v>
      </c>
      <c r="K17" s="4">
        <f t="shared" si="3"/>
        <v>116666.66666666667</v>
      </c>
      <c r="L17" s="4">
        <f t="shared" si="3"/>
        <v>116666.66666666667</v>
      </c>
      <c r="M17" s="4">
        <f t="shared" si="3"/>
        <v>116666.66666666667</v>
      </c>
      <c r="N17" s="4"/>
    </row>
    <row r="19" spans="1:14" x14ac:dyDescent="0.25">
      <c r="B19" s="4" t="str">
        <f>+B1</f>
        <v>Jan</v>
      </c>
      <c r="C19" s="4" t="str">
        <f t="shared" ref="C19:N19" si="4">+C1</f>
        <v>Feb</v>
      </c>
      <c r="D19" s="4" t="str">
        <f t="shared" si="4"/>
        <v>Mar</v>
      </c>
      <c r="E19" s="4" t="str">
        <f t="shared" si="4"/>
        <v>Apr</v>
      </c>
      <c r="F19" s="4" t="str">
        <f t="shared" si="4"/>
        <v>May</v>
      </c>
      <c r="G19" s="4" t="str">
        <f t="shared" si="4"/>
        <v>Jun</v>
      </c>
      <c r="H19" s="4" t="str">
        <f t="shared" si="4"/>
        <v>Jul</v>
      </c>
      <c r="I19" s="4" t="str">
        <f t="shared" si="4"/>
        <v>Aug</v>
      </c>
      <c r="J19" s="4" t="str">
        <f t="shared" si="4"/>
        <v>Sep</v>
      </c>
      <c r="K19" s="4" t="str">
        <f t="shared" si="4"/>
        <v>Oct</v>
      </c>
      <c r="L19" s="4" t="str">
        <f t="shared" si="4"/>
        <v>Nov</v>
      </c>
      <c r="M19" s="4" t="str">
        <f t="shared" si="4"/>
        <v>Dec</v>
      </c>
      <c r="N19" s="4" t="str">
        <f t="shared" si="4"/>
        <v>Total MT</v>
      </c>
    </row>
    <row r="20" spans="1:14" x14ac:dyDescent="0.25">
      <c r="A20" t="str">
        <f>+A2</f>
        <v>Mali</v>
      </c>
      <c r="B20" s="1">
        <f t="shared" ref="B20:N20" si="5">+B2</f>
        <v>3287</v>
      </c>
      <c r="C20" s="1">
        <f t="shared" si="5"/>
        <v>7930</v>
      </c>
      <c r="D20" s="1">
        <f t="shared" si="5"/>
        <v>11289</v>
      </c>
      <c r="E20" s="1">
        <f t="shared" si="5"/>
        <v>12827</v>
      </c>
      <c r="F20" s="1">
        <f t="shared" si="5"/>
        <v>8216</v>
      </c>
      <c r="G20" s="1">
        <f t="shared" si="5"/>
        <v>10712</v>
      </c>
      <c r="H20" s="1">
        <f t="shared" si="5"/>
        <v>7445</v>
      </c>
      <c r="I20" s="1">
        <f t="shared" si="5"/>
        <v>11949</v>
      </c>
      <c r="J20" s="1">
        <f t="shared" si="5"/>
        <v>9245</v>
      </c>
      <c r="K20" s="1">
        <f t="shared" si="5"/>
        <v>3662</v>
      </c>
      <c r="L20" s="1">
        <f t="shared" si="5"/>
        <v>3056</v>
      </c>
      <c r="M20" s="1">
        <f t="shared" si="5"/>
        <v>0</v>
      </c>
      <c r="N20" s="1">
        <f t="shared" si="5"/>
        <v>89618</v>
      </c>
    </row>
    <row r="21" spans="1:14" x14ac:dyDescent="0.25">
      <c r="A21" t="str">
        <f>+A3</f>
        <v>Chad</v>
      </c>
      <c r="B21" s="1">
        <f t="shared" ref="B21:N21" si="6">+B3</f>
        <v>2882</v>
      </c>
      <c r="C21" s="1">
        <f t="shared" si="6"/>
        <v>219</v>
      </c>
      <c r="D21" s="1">
        <f t="shared" si="6"/>
        <v>400</v>
      </c>
      <c r="E21" s="1">
        <f t="shared" si="6"/>
        <v>2685</v>
      </c>
      <c r="F21" s="1">
        <f t="shared" si="6"/>
        <v>4389</v>
      </c>
      <c r="G21" s="1">
        <f t="shared" si="6"/>
        <v>4725</v>
      </c>
      <c r="H21" s="1">
        <f t="shared" si="6"/>
        <v>4740</v>
      </c>
      <c r="I21" s="1">
        <f t="shared" si="6"/>
        <v>5082</v>
      </c>
      <c r="J21" s="1">
        <f t="shared" si="6"/>
        <v>7858</v>
      </c>
      <c r="K21" s="1">
        <f t="shared" si="6"/>
        <v>5293</v>
      </c>
      <c r="L21" s="1">
        <f t="shared" si="6"/>
        <v>3888</v>
      </c>
      <c r="M21" s="1">
        <f t="shared" si="6"/>
        <v>1960</v>
      </c>
      <c r="N21" s="1">
        <f t="shared" si="6"/>
        <v>44121</v>
      </c>
    </row>
    <row r="22" spans="1:14" x14ac:dyDescent="0.25">
      <c r="A22" t="str">
        <f>+A5</f>
        <v>Cameroon</v>
      </c>
      <c r="B22" s="1">
        <f t="shared" ref="B22:N22" si="7">+B5</f>
        <v>4477</v>
      </c>
      <c r="C22" s="1">
        <f t="shared" si="7"/>
        <v>2120</v>
      </c>
      <c r="D22" s="1">
        <f t="shared" si="7"/>
        <v>1776</v>
      </c>
      <c r="E22" s="1">
        <f t="shared" si="7"/>
        <v>400</v>
      </c>
      <c r="F22" s="1">
        <f t="shared" si="7"/>
        <v>1318</v>
      </c>
      <c r="G22" s="1">
        <f t="shared" si="7"/>
        <v>4920</v>
      </c>
      <c r="H22" s="1">
        <f t="shared" si="7"/>
        <v>3144</v>
      </c>
      <c r="I22" s="1">
        <f t="shared" si="7"/>
        <v>4560</v>
      </c>
      <c r="J22" s="1">
        <f t="shared" si="7"/>
        <v>2141</v>
      </c>
      <c r="K22" s="1">
        <f t="shared" si="7"/>
        <v>5945</v>
      </c>
      <c r="L22" s="1">
        <f t="shared" si="7"/>
        <v>5115</v>
      </c>
      <c r="M22" s="1">
        <f t="shared" si="7"/>
        <v>450</v>
      </c>
      <c r="N22" s="1">
        <f t="shared" si="7"/>
        <v>36366</v>
      </c>
    </row>
    <row r="23" spans="1:14" x14ac:dyDescent="0.25">
      <c r="A23" t="s">
        <v>53</v>
      </c>
      <c r="B23" s="4">
        <f t="shared" ref="B23:N23" si="8">+B12-SUM(B20:B22)</f>
        <v>2727</v>
      </c>
      <c r="C23" s="4">
        <f t="shared" si="8"/>
        <v>2181</v>
      </c>
      <c r="D23" s="4">
        <f t="shared" si="8"/>
        <v>13142</v>
      </c>
      <c r="E23" s="4">
        <f t="shared" si="8"/>
        <v>20564</v>
      </c>
      <c r="F23" s="4">
        <f t="shared" si="8"/>
        <v>17465</v>
      </c>
      <c r="G23" s="4">
        <f t="shared" si="8"/>
        <v>17592</v>
      </c>
      <c r="H23" s="4">
        <f t="shared" si="8"/>
        <v>12979</v>
      </c>
      <c r="I23" s="4">
        <f t="shared" si="8"/>
        <v>13073</v>
      </c>
      <c r="J23" s="4">
        <f t="shared" si="8"/>
        <v>5662</v>
      </c>
      <c r="K23" s="4">
        <f t="shared" si="8"/>
        <v>2734</v>
      </c>
      <c r="L23" s="4">
        <f t="shared" si="8"/>
        <v>1562</v>
      </c>
      <c r="M23" s="4">
        <f t="shared" si="8"/>
        <v>600</v>
      </c>
      <c r="N23" s="4">
        <f t="shared" si="8"/>
        <v>110281</v>
      </c>
    </row>
  </sheetData>
  <sortState ref="A2:N9">
    <sortCondition descending="1" ref="N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L25" sqref="L25"/>
    </sheetView>
  </sheetViews>
  <sheetFormatPr defaultRowHeight="15" x14ac:dyDescent="0.25"/>
  <cols>
    <col min="1" max="1" width="18.28515625" bestFit="1" customWidth="1"/>
    <col min="2" max="12" width="9" bestFit="1" customWidth="1"/>
    <col min="13" max="13" width="9.7109375" bestFit="1" customWidth="1"/>
    <col min="14" max="14" width="10.5703125" bestFit="1" customWidth="1"/>
  </cols>
  <sheetData>
    <row r="1" spans="1:14" x14ac:dyDescent="0.25"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</row>
    <row r="2" spans="1:14" x14ac:dyDescent="0.25">
      <c r="A2" t="s">
        <v>55</v>
      </c>
      <c r="B2" s="4">
        <v>13373</v>
      </c>
      <c r="C2" s="4">
        <v>12450</v>
      </c>
      <c r="D2" s="4">
        <v>26607</v>
      </c>
      <c r="E2" s="4">
        <v>36476</v>
      </c>
      <c r="F2" s="4">
        <v>31388</v>
      </c>
      <c r="G2" s="4">
        <v>37949</v>
      </c>
      <c r="H2" s="4">
        <v>28308</v>
      </c>
      <c r="I2" s="4">
        <v>34664</v>
      </c>
      <c r="J2" s="4">
        <v>24906</v>
      </c>
      <c r="K2" s="4">
        <v>17634</v>
      </c>
      <c r="L2" s="4">
        <v>13621</v>
      </c>
      <c r="M2" s="4">
        <v>3010</v>
      </c>
      <c r="N2" s="4">
        <v>280386</v>
      </c>
    </row>
    <row r="3" spans="1:14" x14ac:dyDescent="0.25">
      <c r="A3" t="s">
        <v>56</v>
      </c>
      <c r="B3" s="4">
        <v>30488</v>
      </c>
      <c r="C3" s="4">
        <v>38563</v>
      </c>
      <c r="D3" s="4">
        <v>65178</v>
      </c>
      <c r="E3" s="4">
        <v>45372</v>
      </c>
      <c r="F3" s="4">
        <v>52707</v>
      </c>
      <c r="G3" s="4">
        <v>56138</v>
      </c>
      <c r="H3" s="4">
        <v>35800</v>
      </c>
      <c r="I3" s="4">
        <v>36363</v>
      </c>
      <c r="J3" s="4">
        <v>19666</v>
      </c>
      <c r="K3" s="4">
        <v>14018</v>
      </c>
      <c r="L3" s="4">
        <v>7129</v>
      </c>
      <c r="M3" s="4">
        <v>28727</v>
      </c>
      <c r="N3" s="4">
        <v>430149</v>
      </c>
    </row>
    <row r="4" spans="1:14" x14ac:dyDescent="0.25">
      <c r="A4" t="s">
        <v>57</v>
      </c>
      <c r="B4" s="4">
        <v>59106</v>
      </c>
      <c r="C4" s="4">
        <v>47886</v>
      </c>
      <c r="D4" s="4">
        <v>44135</v>
      </c>
      <c r="E4" s="4">
        <v>31384</v>
      </c>
      <c r="F4" s="4">
        <v>20667</v>
      </c>
      <c r="G4" s="4">
        <v>22867</v>
      </c>
      <c r="H4" s="4">
        <v>12837</v>
      </c>
      <c r="I4" s="4">
        <v>8192</v>
      </c>
      <c r="J4" s="4">
        <v>11459</v>
      </c>
      <c r="K4" s="4">
        <v>8619</v>
      </c>
      <c r="L4" s="4">
        <v>15141</v>
      </c>
      <c r="M4" s="4">
        <v>27107</v>
      </c>
      <c r="N4" s="4">
        <v>309400</v>
      </c>
    </row>
    <row r="5" spans="1:14" x14ac:dyDescent="0.25">
      <c r="A5" t="s">
        <v>58</v>
      </c>
      <c r="B5" s="4">
        <v>14858</v>
      </c>
      <c r="C5" s="4">
        <v>14276</v>
      </c>
      <c r="D5" s="4">
        <v>15074</v>
      </c>
      <c r="E5" s="4">
        <v>13761</v>
      </c>
      <c r="F5" s="4">
        <v>9330</v>
      </c>
      <c r="G5" s="4">
        <v>17401</v>
      </c>
      <c r="H5" s="4">
        <v>12098</v>
      </c>
      <c r="I5" s="4">
        <v>19854</v>
      </c>
      <c r="J5" s="4">
        <v>25507</v>
      </c>
      <c r="K5" s="4">
        <v>45809</v>
      </c>
      <c r="L5" s="4">
        <v>41033</v>
      </c>
      <c r="M5" s="4">
        <v>28393</v>
      </c>
      <c r="N5" s="4">
        <v>257394</v>
      </c>
    </row>
    <row r="6" spans="1:14" x14ac:dyDescent="0.25">
      <c r="A6" t="s">
        <v>54</v>
      </c>
      <c r="B6" s="4">
        <v>117825</v>
      </c>
      <c r="C6" s="4">
        <v>113175</v>
      </c>
      <c r="D6" s="4">
        <v>150994</v>
      </c>
      <c r="E6" s="4">
        <v>126993</v>
      </c>
      <c r="F6" s="4">
        <v>114092</v>
      </c>
      <c r="G6" s="4">
        <v>134355</v>
      </c>
      <c r="H6" s="4">
        <v>89043</v>
      </c>
      <c r="I6" s="4">
        <v>99073</v>
      </c>
      <c r="J6" s="4">
        <v>81538</v>
      </c>
      <c r="K6" s="4">
        <v>86080</v>
      </c>
      <c r="L6" s="4">
        <v>76924</v>
      </c>
      <c r="M6" s="4">
        <v>87237</v>
      </c>
      <c r="N6" s="4">
        <v>1277329</v>
      </c>
    </row>
    <row r="7" spans="1:14" x14ac:dyDescent="0.25">
      <c r="A7" t="s">
        <v>59</v>
      </c>
      <c r="B7" s="4">
        <v>116000</v>
      </c>
      <c r="C7" s="4">
        <v>116000</v>
      </c>
      <c r="D7" s="4">
        <v>116000</v>
      </c>
      <c r="E7" s="4">
        <v>116000</v>
      </c>
      <c r="F7" s="4">
        <v>116000</v>
      </c>
      <c r="G7" s="4">
        <v>116000</v>
      </c>
      <c r="H7" s="4">
        <v>116000</v>
      </c>
      <c r="I7" s="4">
        <v>116000</v>
      </c>
      <c r="J7" s="4">
        <v>116000</v>
      </c>
      <c r="K7" s="4">
        <v>116000</v>
      </c>
      <c r="L7" s="4">
        <v>116000</v>
      </c>
      <c r="M7" s="4">
        <v>116000</v>
      </c>
      <c r="N7" s="4">
        <v>116000</v>
      </c>
    </row>
    <row r="8" spans="1:14" x14ac:dyDescent="0.25">
      <c r="A8" t="s">
        <v>63</v>
      </c>
      <c r="B8" s="4">
        <f t="shared" ref="B8:N8" si="0">+B6-B7</f>
        <v>1825</v>
      </c>
      <c r="C8" s="4">
        <f t="shared" si="0"/>
        <v>-2825</v>
      </c>
      <c r="D8" s="4">
        <f t="shared" si="0"/>
        <v>34994</v>
      </c>
      <c r="E8" s="4">
        <f t="shared" si="0"/>
        <v>10993</v>
      </c>
      <c r="F8" s="4">
        <f t="shared" si="0"/>
        <v>-1908</v>
      </c>
      <c r="G8" s="4">
        <f t="shared" si="0"/>
        <v>18355</v>
      </c>
      <c r="H8" s="4">
        <f t="shared" si="0"/>
        <v>-26957</v>
      </c>
      <c r="I8" s="4">
        <f t="shared" si="0"/>
        <v>-16927</v>
      </c>
      <c r="J8" s="4">
        <f t="shared" si="0"/>
        <v>-34462</v>
      </c>
      <c r="K8" s="4">
        <f t="shared" si="0"/>
        <v>-29920</v>
      </c>
      <c r="L8" s="4">
        <f t="shared" si="0"/>
        <v>-39076</v>
      </c>
      <c r="M8" s="4">
        <f t="shared" si="0"/>
        <v>-28763</v>
      </c>
      <c r="N8" s="4">
        <f t="shared" si="0"/>
        <v>1161329</v>
      </c>
    </row>
    <row r="9" spans="1:14" x14ac:dyDescent="0.25">
      <c r="A9" t="s">
        <v>62</v>
      </c>
      <c r="B9" s="4">
        <f>+B8</f>
        <v>1825</v>
      </c>
      <c r="C9" s="4">
        <f>+B9+C8</f>
        <v>-1000</v>
      </c>
      <c r="D9" s="4">
        <f t="shared" ref="D9:N9" si="1">+C9+D8</f>
        <v>33994</v>
      </c>
      <c r="E9" s="4">
        <f t="shared" si="1"/>
        <v>44987</v>
      </c>
      <c r="F9" s="4">
        <f t="shared" si="1"/>
        <v>43079</v>
      </c>
      <c r="G9" s="4">
        <f t="shared" si="1"/>
        <v>61434</v>
      </c>
      <c r="H9" s="4">
        <f t="shared" si="1"/>
        <v>34477</v>
      </c>
      <c r="I9" s="4">
        <f t="shared" si="1"/>
        <v>17550</v>
      </c>
      <c r="J9" s="4">
        <f t="shared" si="1"/>
        <v>-16912</v>
      </c>
      <c r="K9" s="4">
        <f t="shared" si="1"/>
        <v>-46832</v>
      </c>
      <c r="L9" s="4">
        <f t="shared" si="1"/>
        <v>-85908</v>
      </c>
      <c r="M9" s="4">
        <f t="shared" si="1"/>
        <v>-114671</v>
      </c>
      <c r="N9" s="4">
        <f t="shared" si="1"/>
        <v>1046658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N8"/>
    </sheetView>
  </sheetViews>
  <sheetFormatPr defaultRowHeight="15" x14ac:dyDescent="0.25"/>
  <cols>
    <col min="1" max="1" width="18.28515625" bestFit="1" customWidth="1"/>
    <col min="2" max="12" width="9" bestFit="1" customWidth="1"/>
    <col min="13" max="13" width="9.7109375" bestFit="1" customWidth="1"/>
    <col min="14" max="14" width="10.5703125" bestFit="1" customWidth="1"/>
  </cols>
  <sheetData>
    <row r="1" spans="1:14" x14ac:dyDescent="0.25"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</row>
    <row r="2" spans="1:14" x14ac:dyDescent="0.25">
      <c r="A2" t="s">
        <v>66</v>
      </c>
      <c r="B2" s="4">
        <v>13373</v>
      </c>
      <c r="C2" s="4">
        <v>12450</v>
      </c>
      <c r="D2" s="4">
        <v>26607</v>
      </c>
      <c r="E2" s="4">
        <v>36476</v>
      </c>
      <c r="F2" s="4">
        <v>31388</v>
      </c>
      <c r="G2" s="4">
        <v>37949</v>
      </c>
      <c r="H2" s="4">
        <v>28308</v>
      </c>
      <c r="I2" s="4">
        <v>34664</v>
      </c>
      <c r="J2" s="4">
        <v>24906</v>
      </c>
      <c r="K2" s="4">
        <v>17634</v>
      </c>
      <c r="L2" s="4">
        <v>13621</v>
      </c>
      <c r="M2" s="4">
        <v>3010</v>
      </c>
      <c r="N2" s="4">
        <v>280386</v>
      </c>
    </row>
    <row r="3" spans="1:14" x14ac:dyDescent="0.25">
      <c r="A3" t="s">
        <v>56</v>
      </c>
      <c r="B3" s="4">
        <v>30488</v>
      </c>
      <c r="C3" s="4">
        <v>38563</v>
      </c>
      <c r="D3" s="4">
        <v>65178</v>
      </c>
      <c r="E3" s="4">
        <v>45372</v>
      </c>
      <c r="F3" s="4">
        <v>52707</v>
      </c>
      <c r="G3" s="4">
        <v>56138</v>
      </c>
      <c r="H3" s="4">
        <v>35800</v>
      </c>
      <c r="I3" s="4">
        <v>36363</v>
      </c>
      <c r="J3" s="4">
        <v>19666</v>
      </c>
      <c r="K3" s="4">
        <v>14018</v>
      </c>
      <c r="L3" s="4">
        <v>7129</v>
      </c>
      <c r="M3" s="4">
        <v>28727</v>
      </c>
      <c r="N3" s="4">
        <v>430149</v>
      </c>
    </row>
    <row r="4" spans="1:14" x14ac:dyDescent="0.25">
      <c r="A4" t="s">
        <v>57</v>
      </c>
      <c r="B4" s="4">
        <v>59106</v>
      </c>
      <c r="C4" s="4">
        <v>47886</v>
      </c>
      <c r="D4" s="4">
        <v>44135</v>
      </c>
      <c r="E4" s="4">
        <v>31384</v>
      </c>
      <c r="F4" s="4">
        <v>20667</v>
      </c>
      <c r="G4" s="4">
        <v>22867</v>
      </c>
      <c r="H4" s="4">
        <v>12837</v>
      </c>
      <c r="I4" s="4">
        <v>8192</v>
      </c>
      <c r="J4" s="4">
        <v>11459</v>
      </c>
      <c r="K4" s="4">
        <v>8619</v>
      </c>
      <c r="L4" s="4">
        <v>15141</v>
      </c>
      <c r="M4" s="4">
        <v>27107</v>
      </c>
      <c r="N4" s="4">
        <v>309400</v>
      </c>
    </row>
    <row r="5" spans="1:14" x14ac:dyDescent="0.25">
      <c r="A5" t="s">
        <v>6</v>
      </c>
      <c r="B5" s="4">
        <v>2122</v>
      </c>
      <c r="C5" s="4">
        <v>2631</v>
      </c>
      <c r="D5" s="4">
        <v>2467</v>
      </c>
      <c r="E5" s="4">
        <v>903</v>
      </c>
      <c r="F5" s="4">
        <v>1514</v>
      </c>
      <c r="G5" s="4">
        <v>4716</v>
      </c>
      <c r="H5" s="4">
        <v>2916</v>
      </c>
      <c r="I5" s="4">
        <v>9507</v>
      </c>
      <c r="J5" s="4">
        <v>15295</v>
      </c>
      <c r="K5" s="4">
        <v>25427</v>
      </c>
      <c r="L5" s="4">
        <v>16938</v>
      </c>
      <c r="M5" s="4">
        <v>3128</v>
      </c>
      <c r="N5" s="4">
        <v>87564</v>
      </c>
    </row>
    <row r="6" spans="1:14" x14ac:dyDescent="0.25">
      <c r="A6" t="s">
        <v>64</v>
      </c>
      <c r="B6" s="4">
        <v>3398</v>
      </c>
      <c r="C6" s="4">
        <v>2714</v>
      </c>
      <c r="D6" s="4">
        <v>4607</v>
      </c>
      <c r="E6" s="4">
        <v>5975</v>
      </c>
      <c r="F6" s="4">
        <v>3041</v>
      </c>
      <c r="G6" s="4">
        <v>7128</v>
      </c>
      <c r="H6" s="4">
        <v>4719</v>
      </c>
      <c r="I6" s="4">
        <v>4044</v>
      </c>
      <c r="J6" s="4">
        <v>6128</v>
      </c>
      <c r="K6" s="4">
        <v>5713</v>
      </c>
      <c r="L6" s="4">
        <v>5377</v>
      </c>
      <c r="M6" s="4">
        <v>3395</v>
      </c>
      <c r="N6" s="4">
        <v>56239</v>
      </c>
    </row>
    <row r="7" spans="1:14" x14ac:dyDescent="0.25">
      <c r="A7" t="s">
        <v>58</v>
      </c>
      <c r="B7" s="4">
        <f>B8-SUM(B2:B6)</f>
        <v>9338</v>
      </c>
      <c r="C7" s="4">
        <f t="shared" ref="C7:N7" si="0">C8-SUM(C2:C6)</f>
        <v>8931</v>
      </c>
      <c r="D7" s="4">
        <f t="shared" si="0"/>
        <v>8000</v>
      </c>
      <c r="E7" s="4">
        <f t="shared" si="0"/>
        <v>6883</v>
      </c>
      <c r="F7" s="4">
        <f t="shared" si="0"/>
        <v>4775</v>
      </c>
      <c r="G7" s="4">
        <f t="shared" si="0"/>
        <v>5557</v>
      </c>
      <c r="H7" s="4">
        <f t="shared" si="0"/>
        <v>4463</v>
      </c>
      <c r="I7" s="4">
        <f t="shared" si="0"/>
        <v>6303</v>
      </c>
      <c r="J7" s="4">
        <f t="shared" si="0"/>
        <v>4084</v>
      </c>
      <c r="K7" s="4">
        <f t="shared" si="0"/>
        <v>14669</v>
      </c>
      <c r="L7" s="4">
        <f t="shared" si="0"/>
        <v>18718</v>
      </c>
      <c r="M7" s="4">
        <f t="shared" si="0"/>
        <v>21870</v>
      </c>
      <c r="N7" s="4">
        <f t="shared" si="0"/>
        <v>113591</v>
      </c>
    </row>
    <row r="8" spans="1:14" x14ac:dyDescent="0.25">
      <c r="A8" t="s">
        <v>65</v>
      </c>
      <c r="B8" s="4">
        <v>117825</v>
      </c>
      <c r="C8" s="4">
        <v>113175</v>
      </c>
      <c r="D8" s="4">
        <v>150994</v>
      </c>
      <c r="E8" s="4">
        <v>126993</v>
      </c>
      <c r="F8" s="4">
        <v>114092</v>
      </c>
      <c r="G8" s="4">
        <v>134355</v>
      </c>
      <c r="H8" s="4">
        <v>89043</v>
      </c>
      <c r="I8" s="4">
        <v>99073</v>
      </c>
      <c r="J8" s="4">
        <v>81538</v>
      </c>
      <c r="K8" s="4">
        <v>86080</v>
      </c>
      <c r="L8" s="4">
        <v>76924</v>
      </c>
      <c r="M8" s="4">
        <v>87237</v>
      </c>
      <c r="N8" s="4">
        <v>1277329</v>
      </c>
    </row>
    <row r="9" spans="1:14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B12" s="6"/>
    </row>
    <row r="13" spans="1:14" x14ac:dyDescent="0.25">
      <c r="B13" s="6"/>
    </row>
    <row r="14" spans="1:14" x14ac:dyDescent="0.25">
      <c r="B14" s="6"/>
    </row>
    <row r="15" spans="1:14" x14ac:dyDescent="0.25">
      <c r="B15" s="6"/>
    </row>
    <row r="16" spans="1:14" x14ac:dyDescent="0.25">
      <c r="B1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 suppliers (2)</vt:lpstr>
      <vt:lpstr>Raw Data</vt:lpstr>
      <vt:lpstr>WAF</vt:lpstr>
      <vt:lpstr>major suppliers</vt:lpstr>
      <vt:lpstr>major supplier + 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Brophy</dc:creator>
  <cp:lastModifiedBy>Pam Jones</cp:lastModifiedBy>
  <dcterms:created xsi:type="dcterms:W3CDTF">2017-01-18T05:02:23Z</dcterms:created>
  <dcterms:modified xsi:type="dcterms:W3CDTF">2017-02-06T14:51:07Z</dcterms:modified>
</cp:coreProperties>
</file>